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21" yWindow="65371" windowWidth="12300" windowHeight="7365" activeTab="2"/>
  </bookViews>
  <sheets>
    <sheet name="BS_3,4,5" sheetId="1" r:id="rId1"/>
    <sheet name="SE-conso" sheetId="2" state="hidden" r:id="rId2"/>
    <sheet name="PL_6-7" sheetId="3" r:id="rId3"/>
    <sheet name="SE-Conso_8" sheetId="4" r:id="rId4"/>
    <sheet name="SE_9" sheetId="5" r:id="rId5"/>
    <sheet name="CF_10-12" sheetId="6" r:id="rId6"/>
  </sheets>
  <externalReferences>
    <externalReference r:id="rId9"/>
  </externalReferences>
  <definedNames>
    <definedName name="_xlnm.Print_Area" localSheetId="0">'BS_3,4,5'!$A$1:$O$110</definedName>
    <definedName name="_xlnm.Print_Area" localSheetId="5">'CF_10-12'!$A$1:$P$103</definedName>
    <definedName name="_xlnm.Print_Area" localSheetId="4">'SE_9'!$A$1:$R$23</definedName>
    <definedName name="_xlnm.Print_Titles" localSheetId="4">'SE_9'!$1:$4</definedName>
    <definedName name="_xlnm.Print_Titles" localSheetId="1">'SE-conso'!$1:$5</definedName>
  </definedNames>
  <calcPr fullCalcOnLoad="1"/>
</workbook>
</file>

<file path=xl/sharedStrings.xml><?xml version="1.0" encoding="utf-8"?>
<sst xmlns="http://schemas.openxmlformats.org/spreadsheetml/2006/main" count="479" uniqueCount="242">
  <si>
    <t>สินทรัพย์</t>
  </si>
  <si>
    <t>หมายเหตุ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</si>
  <si>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</si>
  <si>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</si>
  <si>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</si>
  <si>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</si>
  <si>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</si>
  <si>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</si>
  <si>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-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</si>
  <si>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</si>
  <si>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</si>
  <si>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</si>
  <si>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</si>
  <si>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</si>
  <si>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</si>
  <si>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</t>
  </si>
  <si>
    <t>ส่วนของผู้ถือหุ้น</t>
  </si>
  <si>
    <t>ทุนที่ออกและชำระเต็มมูลค่าแล้ว</t>
  </si>
  <si>
    <t>กำไรสะสม</t>
  </si>
  <si>
    <t>รวมส่วนของผู้ถือหุ้น</t>
  </si>
  <si>
    <t>รวมหนี้สินและส่วนของผู้ถือหุ้น</t>
  </si>
  <si>
    <t>งบกระแสเงินสด</t>
  </si>
  <si>
    <t>กระแสเงินสดจากกิจกรรมดำเนินงาน</t>
  </si>
  <si>
    <t>สินค้าคงเหลือ</t>
  </si>
  <si>
    <t>กระแสเงินสดจากกิจกรรมลงทุน:</t>
  </si>
  <si>
    <t>สินทรัพย์ดำเนินงานลดลง (เพิ่มขึ้น)</t>
  </si>
  <si>
    <t>หนี้สินดำเนินงานเพิ่มขึ้น (ลดลง)</t>
  </si>
  <si>
    <t>งบกระแสเงินสด (ต่อ)</t>
  </si>
  <si>
    <t>กระแสเงินสดจากกิจกรรมจัดหาเงิน:</t>
  </si>
  <si>
    <t>รายได้</t>
  </si>
  <si>
    <t xml:space="preserve">ขายสุทธิ </t>
  </si>
  <si>
    <t>รายได้อื่น</t>
  </si>
  <si>
    <t>รวมรายได้</t>
  </si>
  <si>
    <t>ค่าใช้จ่าย</t>
  </si>
  <si>
    <t>ต้นทุนขาย</t>
  </si>
  <si>
    <t>รวมค่าใช้จ่าย</t>
  </si>
  <si>
    <t>งบแสดงการเปลี่ยนแปลงส่วนของผู้ถือหุ้น</t>
  </si>
  <si>
    <t>ทุนเรือนหุ้น</t>
  </si>
  <si>
    <t>ที่ออกและ</t>
  </si>
  <si>
    <t>ชำระแล้ว</t>
  </si>
  <si>
    <t>จัดสรร</t>
  </si>
  <si>
    <t>รวม</t>
  </si>
  <si>
    <t>เจ้าหนี้การค้า</t>
  </si>
  <si>
    <t xml:space="preserve">ลูกหนี้การค้า </t>
  </si>
  <si>
    <t>พันบาท</t>
  </si>
  <si>
    <t>ดอกเบี้ยรับ</t>
  </si>
  <si>
    <t>จ่ายภาษีเงินได้</t>
  </si>
  <si>
    <t>รับดอกเบี้ย</t>
  </si>
  <si>
    <t>ภาษีเงินได้ค้างจ่าย</t>
  </si>
  <si>
    <t>จำนวนหุ้นสามัญถัวเฉลี่ยถ่วงน้ำหนัก (พันหุ้น)</t>
  </si>
  <si>
    <t>ค่าใช้จ่ายในการขาย</t>
  </si>
  <si>
    <t>ค่าใช้จ่ายในการบริหาร</t>
  </si>
  <si>
    <t>ส่วนเกินมูลค่าหุ้น</t>
  </si>
  <si>
    <t>ยังไม่ได้จัดสรร</t>
  </si>
  <si>
    <t>จัดสรรเป็น</t>
  </si>
  <si>
    <t>ยังไม่ได้</t>
  </si>
  <si>
    <t>ส่วนเกิน</t>
  </si>
  <si>
    <t>มูลค่าหุ้น</t>
  </si>
  <si>
    <t>ตามกฎหมาย</t>
  </si>
  <si>
    <t>ค่าเสื่อมราคาและรายจ่ายตัดบัญชี</t>
  </si>
  <si>
    <t>ซื้อที่ดิน อาคารและอุปกรณ์</t>
  </si>
  <si>
    <t>เงินเบิกเกินบัญชีและเงินกู้ยืมระยะสั้น</t>
  </si>
  <si>
    <t>จ่ายชำระหนี้สินภายใต้สัญญาเช่าทางการเงิน</t>
  </si>
  <si>
    <t>ต้นทุนทางการเงิน</t>
  </si>
  <si>
    <t>จากสถาบันการเงิน</t>
  </si>
  <si>
    <t>ปรับปรุงด้วย:</t>
  </si>
  <si>
    <t>เงินสดรับจากการดำเนินงาน</t>
  </si>
  <si>
    <t>ดอกเบี้ยจ่าย</t>
  </si>
  <si>
    <t>จ่ายดอกเบี้ย</t>
  </si>
  <si>
    <t>ค่าใช้จ่ายค้างจ่ายและหนี้สินหมุนเวียนอื่น</t>
  </si>
  <si>
    <t>เงินลงทุนชั่วคราว</t>
  </si>
  <si>
    <t>งบแสดงฐานะการเงิน</t>
  </si>
  <si>
    <t>งบกำไรขาดทุนเบ็ดเสร็จ</t>
  </si>
  <si>
    <t>รวมหนี้สินไม่หมุนเวียน</t>
  </si>
  <si>
    <t>จัดสรรเป็นทุนสำรองตามกฎหมาย</t>
  </si>
  <si>
    <t>ทุนสำรอง</t>
  </si>
  <si>
    <t>กำไรก่อนค่าใช้จ่ายภาษีเงินได้</t>
  </si>
  <si>
    <t>ค่าใช้จ่ายภาษีเงินได้</t>
  </si>
  <si>
    <t>ลูกหนี้การค้า</t>
  </si>
  <si>
    <t xml:space="preserve">สินค้าคงเหลือ </t>
  </si>
  <si>
    <t>ที่ดิน อาคารและอุปกรณ์</t>
  </si>
  <si>
    <t>สิทธิการเช่า</t>
  </si>
  <si>
    <t xml:space="preserve">หนี้สินภายใต้สัญญาเช่าทางการเงิน </t>
  </si>
  <si>
    <t>ส่วนของหนี้สินภายใต้สัญญาเช่าทาง</t>
  </si>
  <si>
    <t>การเงินที่ถึงกำหนดชำระภายในหนึ่งปี</t>
  </si>
  <si>
    <t>กำไรขาดทุนเบ็ดเสร็จอื่น</t>
  </si>
  <si>
    <t>กำไรจากการขายและตัดจำหน่ายอุปกรณ์</t>
  </si>
  <si>
    <t>เงินสดรับจากการขายอุปกรณ์</t>
  </si>
  <si>
    <t>เงินสดสุทธิใช้ไปในกิจกรรมลงทุน</t>
  </si>
  <si>
    <t>จากสถาบันการเงินเพิ่มขึ้น (ลดลง)</t>
  </si>
  <si>
    <t>เงินสดสุทธิได้มาจาก (ใช้ไปใน) กิจกรรมดำเนินงาน</t>
  </si>
  <si>
    <t>เงินสดสุทธิได้มาจาก (ใช้ไปใน) กิจกรรมจัดหาเงิน</t>
  </si>
  <si>
    <t>ส่วนของเงินกู้ยืมระยะยาวที่ครบกำหนด</t>
  </si>
  <si>
    <t>ชำระภายในหนึ่งปี</t>
  </si>
  <si>
    <t>เงินกู้ยืมระยะยาวจากสถาบันการเงิน</t>
  </si>
  <si>
    <t>"ยังไม่ได้ตรวจสอบ"</t>
  </si>
  <si>
    <t>"สอบทานแล้ว"</t>
  </si>
  <si>
    <t>2556</t>
  </si>
  <si>
    <t>สินทรัพย์ภาษีเงินได้รอการตัดบัญชี</t>
  </si>
  <si>
    <t>กำไรเบ็ดเสร็จสำหรับงวด</t>
  </si>
  <si>
    <t xml:space="preserve">เงินลงทุนชั่วคราวลดลง </t>
  </si>
  <si>
    <t>จ่ายชำระเงินกู้ยืมจากสถาบันการเงิน</t>
  </si>
  <si>
    <t>งบการเงินรวม</t>
  </si>
  <si>
    <t>งบการเงินเฉพาะกิจการ</t>
  </si>
  <si>
    <t>เงินให้กู้ยืมแก่กิจการที่เกี่ยวข้องกัน</t>
  </si>
  <si>
    <t>และดอกเบี้ยค้างรับ</t>
  </si>
  <si>
    <t>สินทรัพย์เพื่อให้เช่า</t>
  </si>
  <si>
    <t>เงินลงทุนในบริษัทย่อย</t>
  </si>
  <si>
    <t>หนี้สินไม่หมุนเวียนอื่น</t>
  </si>
  <si>
    <t>ยอดคงเหลือ ณ วันที่ 31 มีนาคม 2557</t>
  </si>
  <si>
    <t xml:space="preserve"> </t>
  </si>
  <si>
    <t>ส่วนได้เสียที่ไม่มีอำนาจควบคุม</t>
  </si>
  <si>
    <t>งบการเงินรวม (พันบาท)</t>
  </si>
  <si>
    <t>รวมส่วนของ</t>
  </si>
  <si>
    <t>ส่วนได้เสีย</t>
  </si>
  <si>
    <t>ผู้ถือหุ้น</t>
  </si>
  <si>
    <t>ที่ไม่มีอำนาจ</t>
  </si>
  <si>
    <t>บริษัทใหญ่</t>
  </si>
  <si>
    <t>ควบคุม</t>
  </si>
  <si>
    <t>บริษัทย่อยรับเงินค่าหุ้นจากส่วนได้เสียที่ไม่มีอำนาจควบคุม</t>
  </si>
  <si>
    <t>จ่ายเงินปันผล</t>
  </si>
  <si>
    <t>สำหรับปีสิ้นสุดวันที่ 31 ธันวาคม 2557 และ 2556</t>
  </si>
  <si>
    <t>ยอดคงเหลือ ณ วันที่ 1 มกราคม 2557</t>
  </si>
  <si>
    <t>บริษัท พรพรหมเม็ททอล จำกัด (มหาชน) และบริษัทย่อย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</si>
  <si>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</si>
  <si>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</si>
  <si>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กำไรสำหรับงวด</t>
  </si>
  <si>
    <t>หนี้สินและส่วนของผู้ถือหุ้น (ต่อ)</t>
  </si>
  <si>
    <t>บริษัทที่เกี่ยวข้องกัน</t>
  </si>
  <si>
    <t>อื่นๆ</t>
  </si>
  <si>
    <t>เจ้าหนี้อื่นกิจการที่เกี่ยวข้องกัน</t>
  </si>
  <si>
    <t>การแบ่งปันกำไรและกำไรขาดทุนเบ็ดเสร็จรวม</t>
  </si>
  <si>
    <t>ส่วนที่เป็นของ</t>
  </si>
  <si>
    <t xml:space="preserve">      ผู้ถือหุ้นบริษัทใหญ่</t>
  </si>
  <si>
    <t xml:space="preserve">      ส่วนได้เสียที่ไม่มีอำนาจควบคุม</t>
  </si>
  <si>
    <t>กำไรต่อหุ้นขั้นพื้นฐานส่วนที่เป็นของ</t>
  </si>
  <si>
    <t>ผู้ถือหุ้นบริษัทใหญ่ (บาท)</t>
  </si>
  <si>
    <t>รวมส่วนของผู้ถือหุ้นบริษัทใหญ่</t>
  </si>
  <si>
    <t xml:space="preserve">   </t>
  </si>
  <si>
    <t>ต้นทุนจากการให้เช่าและให้บริการ</t>
  </si>
  <si>
    <t>ค่าเผื่อการลดมูลค่าสินค้าคงเหลือเพิ่มขึ้น (ลดลง)</t>
  </si>
  <si>
    <t>ขาดทุนจากการปรับมูลค่ายุติธรรม</t>
  </si>
  <si>
    <t>รายได้ค่าปรับส่งมอบงานล่าช้า</t>
  </si>
  <si>
    <t xml:space="preserve">เงินให้กู้ยืมระยะยาวแก่บุคคลอื่นลดลง </t>
  </si>
  <si>
    <t>สินทรัพย์เพื่อให้เช่าเพิ่มขึ้น</t>
  </si>
  <si>
    <t>เงินสดและรายการเทียบเท่าเงินสดเพิ่มขึ้น-สุทธิ</t>
  </si>
  <si>
    <t>3, 8</t>
  </si>
  <si>
    <t>ข้อมูลงบกระแสเงินสดเปิดเผยเพิ่มเติม</t>
  </si>
  <si>
    <t>- เงินสดและรายการเทียบเท่าเงินสด ณ วันสิ้นงวด</t>
  </si>
  <si>
    <t>เงินสดในมือ</t>
  </si>
  <si>
    <t>เงินฝากกระแสรายวันกับธนาคาร</t>
  </si>
  <si>
    <t>เงินฝากออมทรัพย์กับธนาคาร</t>
  </si>
  <si>
    <t>3, 12</t>
  </si>
  <si>
    <t>กำไรจากอัตราแลกเปลี่ยน</t>
  </si>
  <si>
    <t>ค่าเผื่อหนี้สงสัยจะสูญเพิ่มขึ้น (ลดลง)</t>
  </si>
  <si>
    <t>รายได้จากการให้เช่าและให้บริการ</t>
  </si>
  <si>
    <t>สำหรับงวดสามเดือนสิ้นสุดวันที่ 30 มิถุนายน 2557 และ 2556</t>
  </si>
  <si>
    <t>สำหรับงวดหกเดือนสิ้นสุดวันที่ 30 มิถุนายน 2557 และ 2556</t>
  </si>
  <si>
    <t xml:space="preserve">   ที่ยังไม่เกิดขึ้นจริง</t>
  </si>
  <si>
    <t>ขาดทุน (กำไร) จากอัตราแลกเปลี่ยน</t>
  </si>
  <si>
    <t xml:space="preserve">   หลังออกจากงาน</t>
  </si>
  <si>
    <t>ค่าใช้จ่ายผลประโยชน์ของพนักงาน</t>
  </si>
  <si>
    <t xml:space="preserve">   ตราสารอนุพันธ์ที่ยังไม่เกิดขึ้นจริง</t>
  </si>
  <si>
    <t>เงินลงทุนในบริษัทย่อยเพิ่มขึ้น</t>
  </si>
  <si>
    <t>เงินให้กู้ยืมแก่กิจการที่เกี่ยวข้องกันเพิ่มขึ้น</t>
  </si>
  <si>
    <t>บริษัทย่อยรับเงินค่าหุ้นจากส่วนได้เสียที่</t>
  </si>
  <si>
    <t xml:space="preserve">   ไม่มีอำนาจควบคุม</t>
  </si>
  <si>
    <t>งบการเงินเฉพาะกิจการ (พันบาท)</t>
  </si>
  <si>
    <t>ผู้ถือหุ้นบริษัทใหญ่</t>
  </si>
  <si>
    <t xml:space="preserve">งบแสดงการเปลี่ยนแปลงส่วนของผู้ถือหุ้น </t>
  </si>
  <si>
    <t>ส่วนของค่าเช่าที่บันทึกตามมาตรฐานการบัญชี</t>
  </si>
  <si>
    <t>ที่สูงกว่าสัญญาเช่า</t>
  </si>
  <si>
    <t>เงินฝากประจำกับธนาคาร</t>
  </si>
  <si>
    <t>เงินสดรับจากการขายสินทรัพย์เพื่อให้เช่า</t>
  </si>
  <si>
    <t xml:space="preserve">ค่าเผื่อการลดมูลค่าสินค้าคงเหลือเพิ่มขึ้น (ลดลง) </t>
  </si>
  <si>
    <t>การเปลี่ยนแปลงในสินทรัพย์และหนี้สินดำเนินงาน</t>
  </si>
  <si>
    <t>จ่ายชำระเงินกู้ยืมระยะยาวจากสถาบันการเงิน</t>
  </si>
  <si>
    <t>ทุนจดทะเบียน</t>
  </si>
  <si>
    <t>เงินให้กู้ยืมระยะยาวแก่บุคคลอื่นลดลง</t>
  </si>
  <si>
    <t>เงินสดรับจากการขายสินทรัพย์ถาวร</t>
  </si>
  <si>
    <t>ลูกหนี้อื่น - กิจการที่เกี่ยวข้องกัน</t>
  </si>
  <si>
    <t>ขาดทุนจากอัตราแลกเปลี่ยนที่ยังไม่เกิดขึ้นจริง</t>
  </si>
  <si>
    <t>4, 12</t>
  </si>
  <si>
    <t>ค่าใช้จ่ายผลประโยชน์ของพนักงานหลังออกจากงาน</t>
  </si>
  <si>
    <t xml:space="preserve">จากสถาบันการเงินเพิ่มขึ้น (ลดลง) </t>
  </si>
  <si>
    <t>เงินสดและรายการเทียบเท่าเงินสดลดลง -สุทธิ</t>
  </si>
  <si>
    <t>2557</t>
  </si>
  <si>
    <t xml:space="preserve">ข. รายการที่ไม่เป็นเงินสด </t>
  </si>
  <si>
    <t>บริษัทย่อยรับเงินค่าหุ้นจากส่วนได้เสีย</t>
  </si>
  <si>
    <t xml:space="preserve">   ที่ไม่มีอำนาจควบคุม</t>
  </si>
  <si>
    <t>ยอดคงเหลือ ณ วันที่ 31 ธันวาคม 2557</t>
  </si>
  <si>
    <t xml:space="preserve">ยอดคงเหลือ ณ วันที่ 31 ธันวาคม 2557 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</si>
  <si>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</si>
  <si>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</si>
  <si>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ก. เงินสดและรายการเทียบเท่าเงินสด ณ วันสิ้นปี</t>
  </si>
  <si>
    <t>เงินฝากสถาบันการเงินที่มีภาระค้ำประกัน</t>
  </si>
  <si>
    <t>เงินฝากสถาบันการเงินที่มีภาระค้ำประกันลดลง</t>
  </si>
  <si>
    <t>หนี้สินผลประโยชน์ของพนักงาน</t>
  </si>
  <si>
    <t>หลังออกจากงาน</t>
  </si>
  <si>
    <t>เงินสดรับจากการใช้สิทธิซื้อหุ้นสามัญ</t>
  </si>
  <si>
    <t>ค่าก่อสร้างทรัพย์สินที่ยังไม่ได้ชำระเงินแก่ผู้รับเหมา</t>
  </si>
  <si>
    <t>2558</t>
  </si>
  <si>
    <t>ณ วันที่ 31 ธันวาคม 2558 และ 2557</t>
  </si>
  <si>
    <t>สำหรับปีสิ้นสุดวันที่ 31 ธันวาคม 2558 และ 2557</t>
  </si>
  <si>
    <t>ยอดคงเหลือ ณ วันที่ 31 ธันวาคม 2558</t>
  </si>
  <si>
    <t>กำไรขาดทุนเบ็ดเสร็จอื่นสำหรับปี</t>
  </si>
  <si>
    <t>รายการที่ไม่ต้องจัดประเภทรายการใหม่</t>
  </si>
  <si>
    <t xml:space="preserve">   เข้าในกำไรหรือขาดทุนในภายหลัง</t>
  </si>
  <si>
    <t xml:space="preserve">      ตามหลักคณิตศาตร์ประกันภัยสำหรับ</t>
  </si>
  <si>
    <t xml:space="preserve">      โครงการผลประโยชน์พนักงาน</t>
  </si>
  <si>
    <t>กำไร (ขาดทุน) เบ็ดเสร็จรวมสำหรับปี</t>
  </si>
  <si>
    <t>กำไร (ขาดทุน) สำหรับปี</t>
  </si>
  <si>
    <t>2</t>
  </si>
  <si>
    <t xml:space="preserve">เงินให้กู้ยืมแก่กิจการที่เกี่ยวข้องกันลดลง (เพิ่มขึ้น) </t>
  </si>
  <si>
    <t>กำไร (ขาดทุน) ก่อนค่าใช้จ่ายภาษีเงินได้</t>
  </si>
  <si>
    <t xml:space="preserve">   -  กำไรจากการประมาณการ</t>
  </si>
  <si>
    <t>การแบ่งกำไรขาดทุนเบ็ดเสร็จรวม</t>
  </si>
  <si>
    <t xml:space="preserve">การแบ่งปันกำไร (ขาดทุน) </t>
  </si>
  <si>
    <t>ค่าใช้จ่าย (รายได้) ภาษีเงินได้</t>
  </si>
  <si>
    <t>เงินสดสุทธิได้มาจากกิจกรรมดำเนินงาน</t>
  </si>
  <si>
    <t>ขาดทุนจากการตัดจำหน่ายสินทรัพย์ไม่มีตัวตน-ซอฟต์แวร์</t>
  </si>
  <si>
    <t>ค่าเผื่อการด้อยค่าของสินทรัพย์ที่ไม่ได้ใช้ในการดำเนินงาน</t>
  </si>
  <si>
    <t>เงินสดสุทธิได้มาจาก (ใช้ใปใน) กิจกรรมจัดหาเงิน</t>
  </si>
  <si>
    <t>เบิกเงินกู้ยืมระยะยาวจากสถาบันการเงิน</t>
  </si>
  <si>
    <t>เงินสดสุทธิได้มาจาก (ใช้ไปใน) กิจกรรมลงทุน</t>
  </si>
  <si>
    <t>กำไร (ขาดทุน) ต่อหุ้นส่วนที่เป็นของผู้ถือหุ้น</t>
  </si>
  <si>
    <t xml:space="preserve">บริษัทใหญ่  (บาท) </t>
  </si>
  <si>
    <t>20, 21</t>
  </si>
  <si>
    <t>4, 10, 32</t>
  </si>
  <si>
    <t>- กำไร (ขาดทุน) ต่อหุ้นขั้นพื้นฐาน</t>
  </si>
  <si>
    <t>- กำไร (ขาดทุน) ต่อหุ้นปรับลด</t>
  </si>
  <si>
    <t>กำไรเบ็ดเสร็จอื่นสำหรับปี</t>
  </si>
  <si>
    <t>กำไรขาดทุนเบ็ดเสร็จรวมสำหรับปี</t>
  </si>
  <si>
    <t>เงินกู้ยืมระยะสั้นจากบุคคลที่เกี่ยวข้องกัน</t>
  </si>
  <si>
    <t>และดอกเบี้ยค้างจ่าย</t>
  </si>
  <si>
    <t>กำไรสำหรับปี</t>
  </si>
  <si>
    <t>ขาดทุนเบ็ดเสร็จรวมสำหรับปี</t>
  </si>
  <si>
    <t>ซื้อยานพาหนะโดยการทำสัญญาเช่าซื้อ</t>
  </si>
  <si>
    <t>15, 32</t>
  </si>
  <si>
    <t>ขาดทุน (กำไร) จากการขายและตัดจำหน่ายสินทรัพย์เพื่อให้เช่า</t>
  </si>
  <si>
    <t>2, 4</t>
  </si>
  <si>
    <t>กำไรจากการขายและตัดจำหน่ายสินทรัพย์ถาวร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</si>
</sst>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_);_(* \(#,##0\);_(* &quot;-&quot;_);_(@_)"/>
    <numFmt numFmtId="169" formatCode="_(* #,##0.00_);_(* \(#,##0.00\);_(* &quot;-&quot;??_);_(@_)"/>
    <numFmt numFmtId="170" formatCode="[$-101041E]d\ mmmm\ yyyy;@"/>
    <numFmt numFmtId="171" formatCode="_(* #,##0_);_(* \(#,##0\);_(* &quot;-&quot;??_);_(@_)"/>
    <numFmt numFmtId="172" formatCode="_-* #,##0_-;\-* #,##0_-;_-* &quot;-&quot;??_-;_-@_-"/>
    <numFmt numFmtId="173" formatCode="[$-F800]dddd\,\ mmmm\ dd\,\ yyyy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00_);_(* \(#,##0.00000\);_(* &quot;-&quot;??_);_(@_)"/>
    <numFmt numFmtId="182" formatCode="[$-41E]d\ mmmm\ 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ngsana New"/>
      <family val="1"/>
    </font>
    <font>
      <sz val="14"/>
      <name val="AngsanaUPC"/>
      <family val="1"/>
    </font>
    <font>
      <sz val="13.5"/>
      <name val="Angsana New"/>
      <family val="1"/>
    </font>
    <font>
      <b/>
      <sz val="16"/>
      <name val="Angsana New"/>
      <family val="1"/>
    </font>
    <font>
      <sz val="15"/>
      <name val="Angsana New"/>
      <family val="1"/>
    </font>
    <font>
      <u val="single"/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sz val="13.5"/>
      <name val="Angsana New"/>
      <family val="1"/>
    </font>
    <font>
      <sz val="14"/>
      <name val="Angsana New"/>
      <family val="1"/>
    </font>
    <font>
      <sz val="15"/>
      <color indexed="8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i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u val="singleAccounting"/>
      <sz val="14"/>
      <name val="Angsana New"/>
      <family val="1"/>
    </font>
    <font>
      <sz val="10"/>
      <name val="Angsana New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>
      <alignment/>
      <protection/>
    </xf>
  </cellStyleXfs>
  <cellXfs count="260">
    <xf numFmtId="0" fontId="0" fillId="0" borderId="0" xfId="0" applyAlignment="1">
      <alignment/>
    </xf>
    <xf numFmtId="0" fontId="2" fillId="0" borderId="0" xfId="59" applyFont="1" applyAlignment="1">
      <alignment vertical="top"/>
      <protection/>
    </xf>
    <xf numFmtId="0" fontId="16" fillId="0" borderId="0" xfId="58" applyFont="1" applyAlignment="1">
      <alignment horizontal="centerContinuous" vertical="top"/>
      <protection/>
    </xf>
    <xf numFmtId="0" fontId="17" fillId="0" borderId="0" xfId="58" applyFont="1" applyAlignment="1">
      <alignment horizontal="centerContinuous" vertical="top"/>
      <protection/>
    </xf>
    <xf numFmtId="0" fontId="17" fillId="0" borderId="0" xfId="58" applyFont="1" applyAlignment="1">
      <alignment vertical="top"/>
      <protection/>
    </xf>
    <xf numFmtId="0" fontId="11" fillId="0" borderId="0" xfId="58" applyFont="1" applyBorder="1" applyAlignment="1">
      <alignment horizontal="center" vertical="top"/>
      <protection/>
    </xf>
    <xf numFmtId="0" fontId="2" fillId="0" borderId="0" xfId="58" applyFont="1" applyAlignment="1">
      <alignment vertical="top"/>
      <protection/>
    </xf>
    <xf numFmtId="0" fontId="16" fillId="0" borderId="0" xfId="58" applyFont="1" applyBorder="1" applyAlignment="1">
      <alignment horizontal="centerContinuous" vertical="top"/>
      <protection/>
    </xf>
    <xf numFmtId="0" fontId="17" fillId="0" borderId="0" xfId="58" applyFont="1" applyBorder="1" applyAlignment="1">
      <alignment horizontal="centerContinuous" vertical="top"/>
      <protection/>
    </xf>
    <xf numFmtId="0" fontId="14" fillId="0" borderId="0" xfId="58" applyFont="1" applyAlignment="1">
      <alignment vertical="top"/>
      <protection/>
    </xf>
    <xf numFmtId="0" fontId="14" fillId="0" borderId="0" xfId="58" applyFont="1" applyAlignment="1">
      <alignment horizontal="centerContinuous" vertical="top"/>
      <protection/>
    </xf>
    <xf numFmtId="0" fontId="14" fillId="0" borderId="0" xfId="58" applyFont="1" applyBorder="1" applyAlignment="1">
      <alignment horizontal="centerContinuous" vertical="top"/>
      <protection/>
    </xf>
    <xf numFmtId="0" fontId="11" fillId="0" borderId="0" xfId="58" applyFont="1" applyBorder="1" applyAlignment="1">
      <alignment horizontal="centerContinuous" vertical="top"/>
      <protection/>
    </xf>
    <xf numFmtId="0" fontId="11" fillId="0" borderId="0" xfId="58" applyFont="1" applyAlignment="1">
      <alignment vertical="top"/>
      <protection/>
    </xf>
    <xf numFmtId="0" fontId="11" fillId="0" borderId="0" xfId="58" applyFont="1" applyAlignment="1">
      <alignment horizontal="centerContinuous" vertical="top"/>
      <protection/>
    </xf>
    <xf numFmtId="0" fontId="11" fillId="0" borderId="0" xfId="58" applyFont="1" applyAlignment="1">
      <alignment horizontal="center" vertical="top"/>
      <protection/>
    </xf>
    <xf numFmtId="17" fontId="11" fillId="0" borderId="10" xfId="58" applyNumberFormat="1" applyFont="1" applyBorder="1" applyAlignment="1">
      <alignment horizontal="center" vertical="top"/>
      <protection/>
    </xf>
    <xf numFmtId="17" fontId="11" fillId="0" borderId="0" xfId="58" applyNumberFormat="1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/>
      <protection/>
    </xf>
    <xf numFmtId="0" fontId="11" fillId="0" borderId="0" xfId="58" applyFont="1" applyBorder="1" applyAlignment="1">
      <alignment vertical="top"/>
      <protection/>
    </xf>
    <xf numFmtId="0" fontId="14" fillId="0" borderId="0" xfId="58" applyFont="1" applyBorder="1" applyAlignment="1">
      <alignment vertical="top"/>
      <protection/>
    </xf>
    <xf numFmtId="171" fontId="11" fillId="0" borderId="0" xfId="44" applyNumberFormat="1" applyFont="1" applyBorder="1" applyAlignment="1">
      <alignment vertical="top"/>
    </xf>
    <xf numFmtId="2" fontId="15" fillId="0" borderId="0" xfId="58" applyNumberFormat="1" applyFont="1" applyBorder="1" applyAlignment="1">
      <alignment horizontal="center" vertical="top"/>
      <protection/>
    </xf>
    <xf numFmtId="171" fontId="11" fillId="0" borderId="0" xfId="58" applyNumberFormat="1" applyFont="1" applyBorder="1" applyAlignment="1">
      <alignment horizontal="center" vertical="top"/>
      <protection/>
    </xf>
    <xf numFmtId="1" fontId="11" fillId="0" borderId="0" xfId="58" applyNumberFormat="1" applyFont="1" applyBorder="1" applyAlignment="1">
      <alignment horizontal="center" vertical="top"/>
      <protection/>
    </xf>
    <xf numFmtId="171" fontId="11" fillId="0" borderId="11" xfId="44" applyNumberFormat="1" applyFont="1" applyBorder="1" applyAlignment="1">
      <alignment vertical="top"/>
    </xf>
    <xf numFmtId="0" fontId="11" fillId="0" borderId="0" xfId="58" applyFont="1" applyFill="1" applyBorder="1" applyAlignment="1">
      <alignment vertical="top"/>
      <protection/>
    </xf>
    <xf numFmtId="0" fontId="6" fillId="0" borderId="0" xfId="59" applyFont="1" applyFill="1" applyBorder="1" applyAlignment="1">
      <alignment horizontal="center" vertical="top"/>
      <protection/>
    </xf>
    <xf numFmtId="0" fontId="6" fillId="0" borderId="0" xfId="59" applyFont="1" applyFill="1" applyBorder="1" applyAlignment="1">
      <alignment vertical="top"/>
      <protection/>
    </xf>
    <xf numFmtId="171" fontId="6" fillId="0" borderId="0" xfId="42" applyNumberFormat="1" applyFont="1" applyFill="1" applyAlignment="1">
      <alignment vertical="top"/>
    </xf>
    <xf numFmtId="0" fontId="4" fillId="0" borderId="0" xfId="59" applyFont="1" applyFill="1" applyAlignment="1">
      <alignment vertical="top"/>
      <protection/>
    </xf>
    <xf numFmtId="171" fontId="6" fillId="0" borderId="12" xfId="44" applyNumberFormat="1" applyFont="1" applyFill="1" applyBorder="1" applyAlignment="1">
      <alignment horizontal="center" vertical="top"/>
    </xf>
    <xf numFmtId="171" fontId="6" fillId="0" borderId="0" xfId="44" applyNumberFormat="1" applyFont="1" applyFill="1" applyBorder="1" applyAlignment="1">
      <alignment horizontal="center" vertical="top"/>
    </xf>
    <xf numFmtId="37" fontId="6" fillId="0" borderId="0" xfId="59" applyNumberFormat="1" applyFont="1" applyFill="1" applyAlignment="1">
      <alignment vertical="top"/>
      <protection/>
    </xf>
    <xf numFmtId="171" fontId="6" fillId="0" borderId="10" xfId="44" applyNumberFormat="1" applyFont="1" applyFill="1" applyBorder="1" applyAlignment="1">
      <alignment horizontal="center" vertical="top"/>
    </xf>
    <xf numFmtId="37" fontId="6" fillId="0" borderId="0" xfId="59" applyNumberFormat="1" applyFont="1" applyFill="1" applyBorder="1" applyAlignment="1">
      <alignment vertical="top"/>
      <protection/>
    </xf>
    <xf numFmtId="0" fontId="6" fillId="0" borderId="0" xfId="59" applyFont="1" applyFill="1" applyAlignment="1">
      <alignment horizontal="center" vertical="top"/>
      <protection/>
    </xf>
    <xf numFmtId="172" fontId="6" fillId="0" borderId="13" xfId="42" applyNumberFormat="1" applyFont="1" applyFill="1" applyBorder="1" applyAlignment="1">
      <alignment vertical="top"/>
    </xf>
    <xf numFmtId="171" fontId="6" fillId="0" borderId="0" xfId="42" applyNumberFormat="1" applyFont="1" applyFill="1" applyBorder="1" applyAlignment="1">
      <alignment vertical="top"/>
    </xf>
    <xf numFmtId="171" fontId="6" fillId="0" borderId="0" xfId="42" applyNumberFormat="1" applyFont="1" applyFill="1" applyBorder="1" applyAlignment="1">
      <alignment horizontal="center" vertical="top"/>
    </xf>
    <xf numFmtId="172" fontId="6" fillId="0" borderId="0" xfId="42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171" fontId="6" fillId="0" borderId="0" xfId="0" applyNumberFormat="1" applyFont="1" applyFill="1" applyAlignment="1">
      <alignment horizontal="center" vertical="top"/>
    </xf>
    <xf numFmtId="171" fontId="6" fillId="0" borderId="10" xfId="0" applyNumberFormat="1" applyFont="1" applyFill="1" applyBorder="1" applyAlignment="1">
      <alignment horizontal="center" vertical="top"/>
    </xf>
    <xf numFmtId="171" fontId="6" fillId="0" borderId="0" xfId="59" applyNumberFormat="1" applyFont="1" applyFill="1" applyBorder="1" applyAlignment="1">
      <alignment horizontal="center" vertical="top"/>
      <protection/>
    </xf>
    <xf numFmtId="171" fontId="11" fillId="0" borderId="0" xfId="44" applyNumberFormat="1" applyFont="1" applyBorder="1" applyAlignment="1">
      <alignment horizontal="center" vertical="top"/>
    </xf>
    <xf numFmtId="171" fontId="11" fillId="0" borderId="0" xfId="44" applyNumberFormat="1" applyFont="1" applyFill="1" applyBorder="1" applyAlignment="1">
      <alignment vertical="top"/>
    </xf>
    <xf numFmtId="171" fontId="6" fillId="0" borderId="0" xfId="59" applyNumberFormat="1" applyFont="1" applyFill="1" applyAlignment="1">
      <alignment horizontal="center" vertical="top"/>
      <protection/>
    </xf>
    <xf numFmtId="171" fontId="6" fillId="0" borderId="0" xfId="59" applyNumberFormat="1" applyFont="1" applyFill="1" applyAlignment="1">
      <alignment vertical="top"/>
      <protection/>
    </xf>
    <xf numFmtId="171" fontId="6" fillId="0" borderId="13" xfId="0" applyNumberFormat="1" applyFont="1" applyFill="1" applyBorder="1" applyAlignment="1">
      <alignment horizontal="center" vertical="top"/>
    </xf>
    <xf numFmtId="0" fontId="4" fillId="0" borderId="0" xfId="59" applyFont="1" applyFill="1" applyAlignment="1">
      <alignment horizontal="center" vertical="top"/>
      <protection/>
    </xf>
    <xf numFmtId="0" fontId="4" fillId="0" borderId="0" xfId="59" applyFont="1" applyFill="1" applyBorder="1" applyAlignment="1">
      <alignment vertical="top"/>
      <protection/>
    </xf>
    <xf numFmtId="37" fontId="6" fillId="0" borderId="0" xfId="59" applyNumberFormat="1" applyFont="1" applyFill="1" applyAlignment="1">
      <alignment horizontal="right" vertical="top"/>
      <protection/>
    </xf>
    <xf numFmtId="169" fontId="6" fillId="0" borderId="13" xfId="59" applyNumberFormat="1" applyFont="1" applyFill="1" applyBorder="1" applyAlignment="1">
      <alignment vertical="top"/>
      <protection/>
    </xf>
    <xf numFmtId="169" fontId="6" fillId="0" borderId="0" xfId="42" applyFont="1" applyFill="1" applyAlignment="1">
      <alignment vertical="top"/>
    </xf>
    <xf numFmtId="171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171" fontId="4" fillId="0" borderId="0" xfId="42" applyNumberFormat="1" applyFont="1" applyFill="1" applyAlignment="1">
      <alignment vertical="top"/>
    </xf>
    <xf numFmtId="0" fontId="8" fillId="0" borderId="0" xfId="59" applyFont="1" applyFill="1" applyAlignment="1">
      <alignment vertical="top"/>
      <protection/>
    </xf>
    <xf numFmtId="0" fontId="5" fillId="0" borderId="0" xfId="59" applyFont="1" applyFill="1" applyAlignment="1">
      <alignment horizontal="left" vertical="top"/>
      <protection/>
    </xf>
    <xf numFmtId="0" fontId="6" fillId="0" borderId="0" xfId="59" applyFont="1" applyFill="1" applyAlignment="1">
      <alignment vertical="top"/>
      <protection/>
    </xf>
    <xf numFmtId="0" fontId="9" fillId="0" borderId="0" xfId="59" applyFont="1" applyFill="1" applyAlignment="1">
      <alignment horizontal="center" vertical="top"/>
      <protection/>
    </xf>
    <xf numFmtId="37" fontId="6" fillId="0" borderId="0" xfId="59" applyNumberFormat="1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0" fontId="2" fillId="0" borderId="0" xfId="59" applyFont="1" applyFill="1" applyAlignment="1">
      <alignment horizontal="left" vertical="top"/>
      <protection/>
    </xf>
    <xf numFmtId="0" fontId="5" fillId="0" borderId="0" xfId="59" applyFont="1" applyFill="1" applyAlignment="1">
      <alignment vertical="top"/>
      <protection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6" fillId="0" borderId="0" xfId="59" applyFont="1" applyFill="1" applyAlignment="1" quotePrefix="1">
      <alignment vertical="top"/>
      <protection/>
    </xf>
    <xf numFmtId="171" fontId="4" fillId="0" borderId="0" xfId="44" applyNumberFormat="1" applyFont="1" applyFill="1" applyBorder="1" applyAlignment="1">
      <alignment horizontal="center" vertical="top"/>
    </xf>
    <xf numFmtId="171" fontId="4" fillId="0" borderId="0" xfId="59" applyNumberFormat="1" applyFont="1" applyFill="1" applyAlignment="1">
      <alignment vertical="top"/>
      <protection/>
    </xf>
    <xf numFmtId="0" fontId="11" fillId="0" borderId="0" xfId="59" applyFont="1" applyFill="1" applyAlignment="1">
      <alignment vertical="top"/>
      <protection/>
    </xf>
    <xf numFmtId="169" fontId="6" fillId="0" borderId="0" xfId="59" applyNumberFormat="1" applyFont="1" applyFill="1" applyBorder="1" applyAlignment="1">
      <alignment vertical="top"/>
      <protection/>
    </xf>
    <xf numFmtId="0" fontId="6" fillId="0" borderId="0" xfId="59" applyFont="1" applyFill="1" applyAlignment="1" quotePrefix="1">
      <alignment horizontal="right" vertical="top"/>
      <protection/>
    </xf>
    <xf numFmtId="0" fontId="4" fillId="0" borderId="0" xfId="59" applyFont="1" applyFill="1" applyAlignment="1">
      <alignment vertical="center"/>
      <protection/>
    </xf>
    <xf numFmtId="171" fontId="6" fillId="0" borderId="12" xfId="0" applyNumberFormat="1" applyFont="1" applyFill="1" applyBorder="1" applyAlignment="1">
      <alignment horizontal="center" vertical="top"/>
    </xf>
    <xf numFmtId="0" fontId="12" fillId="0" borderId="0" xfId="59" applyFont="1" applyFill="1" applyAlignment="1">
      <alignment vertical="top"/>
      <protection/>
    </xf>
    <xf numFmtId="171" fontId="6" fillId="0" borderId="12" xfId="42" applyNumberFormat="1" applyFont="1" applyFill="1" applyBorder="1" applyAlignment="1">
      <alignment vertical="top"/>
    </xf>
    <xf numFmtId="171" fontId="6" fillId="0" borderId="14" xfId="0" applyNumberFormat="1" applyFont="1" applyFill="1" applyBorder="1" applyAlignment="1">
      <alignment horizontal="center" vertical="top"/>
    </xf>
    <xf numFmtId="171" fontId="6" fillId="0" borderId="0" xfId="42" applyNumberFormat="1" applyFont="1" applyFill="1" applyAlignment="1">
      <alignment horizontal="center" vertical="top"/>
    </xf>
    <xf numFmtId="0" fontId="6" fillId="0" borderId="0" xfId="59" applyFont="1" applyFill="1" applyAlignment="1">
      <alignment horizontal="left" vertical="top" indent="1"/>
      <protection/>
    </xf>
    <xf numFmtId="0" fontId="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 vertical="center"/>
    </xf>
    <xf numFmtId="0" fontId="6" fillId="0" borderId="0" xfId="42" applyNumberFormat="1" applyFont="1" applyFill="1" applyAlignment="1">
      <alignment horizontal="center" vertical="top"/>
    </xf>
    <xf numFmtId="169" fontId="6" fillId="0" borderId="0" xfId="42" applyFont="1" applyFill="1" applyBorder="1" applyAlignment="1">
      <alignment vertical="top"/>
    </xf>
    <xf numFmtId="0" fontId="6" fillId="0" borderId="0" xfId="42" applyNumberFormat="1" applyFont="1" applyFill="1" applyBorder="1" applyAlignment="1">
      <alignment horizontal="center" vertical="top"/>
    </xf>
    <xf numFmtId="0" fontId="6" fillId="0" borderId="12" xfId="42" applyNumberFormat="1" applyFont="1" applyFill="1" applyBorder="1" applyAlignment="1">
      <alignment horizontal="center" vertical="top"/>
    </xf>
    <xf numFmtId="171" fontId="6" fillId="0" borderId="12" xfId="42" applyNumberFormat="1" applyFont="1" applyFill="1" applyBorder="1" applyAlignment="1" quotePrefix="1">
      <alignment horizontal="center" vertical="top"/>
    </xf>
    <xf numFmtId="0" fontId="6" fillId="0" borderId="10" xfId="42" applyNumberFormat="1" applyFont="1" applyFill="1" applyBorder="1" applyAlignment="1">
      <alignment horizontal="center" vertical="top"/>
    </xf>
    <xf numFmtId="0" fontId="6" fillId="0" borderId="0" xfId="42" applyNumberFormat="1" applyFont="1" applyFill="1" applyAlignment="1">
      <alignment vertical="top"/>
    </xf>
    <xf numFmtId="0" fontId="6" fillId="0" borderId="0" xfId="42" applyNumberFormat="1" applyFont="1" applyFill="1" applyBorder="1" applyAlignment="1">
      <alignment horizontal="center" vertical="top" wrapText="1"/>
    </xf>
    <xf numFmtId="0" fontId="4" fillId="0" borderId="0" xfId="42" applyNumberFormat="1" applyFont="1" applyFill="1" applyAlignment="1">
      <alignment vertical="top"/>
    </xf>
    <xf numFmtId="0" fontId="16" fillId="0" borderId="0" xfId="58" applyFont="1" applyAlignment="1">
      <alignment horizontal="center" vertical="top"/>
      <protection/>
    </xf>
    <xf numFmtId="0" fontId="4" fillId="0" borderId="0" xfId="57" applyFont="1" applyBorder="1" applyAlignment="1">
      <alignment vertical="top" wrapText="1"/>
      <protection/>
    </xf>
    <xf numFmtId="168" fontId="19" fillId="0" borderId="0" xfId="57" applyNumberFormat="1" applyFont="1" applyAlignment="1">
      <alignment horizontal="center"/>
      <protection/>
    </xf>
    <xf numFmtId="0" fontId="0" fillId="0" borderId="0" xfId="57" applyFont="1" applyBorder="1" applyAlignment="1">
      <alignment wrapText="1"/>
      <protection/>
    </xf>
    <xf numFmtId="171" fontId="11" fillId="0" borderId="0" xfId="57" applyNumberFormat="1" applyFont="1" applyBorder="1" applyAlignment="1">
      <alignment horizontal="center" vertical="top"/>
      <protection/>
    </xf>
    <xf numFmtId="171" fontId="11" fillId="0" borderId="0" xfId="58" applyNumberFormat="1" applyFont="1" applyAlignment="1">
      <alignment vertical="top"/>
      <protection/>
    </xf>
    <xf numFmtId="171" fontId="11" fillId="0" borderId="0" xfId="57" applyNumberFormat="1" applyFont="1" applyFill="1" applyBorder="1" applyAlignment="1">
      <alignment horizontal="center" vertical="top"/>
      <protection/>
    </xf>
    <xf numFmtId="0" fontId="11" fillId="0" borderId="0" xfId="57" applyFont="1" applyFill="1" applyAlignment="1">
      <alignment vertical="center"/>
      <protection/>
    </xf>
    <xf numFmtId="171" fontId="20" fillId="0" borderId="0" xfId="58" applyNumberFormat="1" applyFont="1" applyAlignment="1">
      <alignment vertical="top"/>
      <protection/>
    </xf>
    <xf numFmtId="169" fontId="11" fillId="0" borderId="0" xfId="42" applyFont="1" applyAlignment="1">
      <alignment vertical="top"/>
    </xf>
    <xf numFmtId="0" fontId="18" fillId="0" borderId="0" xfId="59" applyFont="1" applyFill="1" applyAlignment="1">
      <alignment vertical="top"/>
      <protection/>
    </xf>
    <xf numFmtId="171" fontId="19" fillId="0" borderId="0" xfId="42" applyNumberFormat="1" applyFont="1" applyFill="1" applyAlignment="1">
      <alignment vertical="top"/>
    </xf>
    <xf numFmtId="171" fontId="6" fillId="0" borderId="12" xfId="42" applyNumberFormat="1" applyFont="1" applyFill="1" applyBorder="1" applyAlignment="1">
      <alignment horizontal="center" vertical="top"/>
    </xf>
    <xf numFmtId="171" fontId="6" fillId="0" borderId="10" xfId="42" applyNumberFormat="1" applyFont="1" applyFill="1" applyBorder="1" applyAlignment="1">
      <alignment horizontal="center" vertical="top"/>
    </xf>
    <xf numFmtId="171" fontId="6" fillId="0" borderId="14" xfId="42" applyNumberFormat="1" applyFont="1" applyFill="1" applyBorder="1" applyAlignment="1">
      <alignment horizontal="center" vertical="top"/>
    </xf>
    <xf numFmtId="171" fontId="6" fillId="0" borderId="0" xfId="42" applyNumberFormat="1" applyFont="1" applyFill="1" applyAlignment="1">
      <alignment horizontal="right" vertical="top"/>
    </xf>
    <xf numFmtId="171" fontId="6" fillId="0" borderId="13" xfId="42" applyNumberFormat="1" applyFont="1" applyFill="1" applyBorder="1" applyAlignment="1">
      <alignment horizontal="center" vertical="top"/>
    </xf>
    <xf numFmtId="171" fontId="6" fillId="0" borderId="13" xfId="42" applyNumberFormat="1" applyFont="1" applyFill="1" applyBorder="1" applyAlignment="1">
      <alignment vertical="top"/>
    </xf>
    <xf numFmtId="171" fontId="6" fillId="0" borderId="0" xfId="42" applyNumberFormat="1" applyFont="1" applyFill="1" applyBorder="1" applyAlignment="1">
      <alignment horizontal="center" vertical="top" wrapText="1"/>
    </xf>
    <xf numFmtId="0" fontId="6" fillId="0" borderId="0" xfId="58" applyFont="1" applyFill="1" applyBorder="1" applyAlignment="1">
      <alignment vertical="top"/>
      <protection/>
    </xf>
    <xf numFmtId="0" fontId="11" fillId="0" borderId="0" xfId="59" applyFont="1" applyFill="1" applyBorder="1" applyAlignment="1">
      <alignment vertical="top"/>
      <protection/>
    </xf>
    <xf numFmtId="171" fontId="6" fillId="0" borderId="11" xfId="44" applyNumberFormat="1" applyFont="1" applyFill="1" applyBorder="1" applyAlignment="1">
      <alignment horizontal="center" vertical="top"/>
    </xf>
    <xf numFmtId="0" fontId="14" fillId="0" borderId="0" xfId="59" applyFont="1" applyFill="1" applyAlignment="1">
      <alignment vertical="top"/>
      <protection/>
    </xf>
    <xf numFmtId="49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9" fontId="8" fillId="0" borderId="0" xfId="0" applyNumberFormat="1" applyFont="1" applyFill="1" applyAlignment="1" quotePrefix="1">
      <alignment horizontal="left"/>
    </xf>
    <xf numFmtId="0" fontId="6" fillId="0" borderId="0" xfId="0" applyFont="1" applyFill="1" applyAlignment="1">
      <alignment/>
    </xf>
    <xf numFmtId="171" fontId="6" fillId="0" borderId="0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vertical="top"/>
    </xf>
    <xf numFmtId="0" fontId="11" fillId="0" borderId="0" xfId="59" applyFont="1" applyFill="1" applyAlignment="1">
      <alignment horizontal="center" vertical="top"/>
      <protection/>
    </xf>
    <xf numFmtId="0" fontId="19" fillId="0" borderId="0" xfId="59" applyFont="1" applyFill="1" applyAlignment="1">
      <alignment vertical="top"/>
      <protection/>
    </xf>
    <xf numFmtId="0" fontId="5" fillId="0" borderId="0" xfId="0" applyFont="1" applyFill="1" applyAlignment="1">
      <alignment horizontal="left"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Alignment="1">
      <alignment horizontal="left" vertical="center"/>
      <protection/>
    </xf>
    <xf numFmtId="0" fontId="6" fillId="0" borderId="10" xfId="42" applyNumberFormat="1" applyFont="1" applyFill="1" applyBorder="1" applyAlignment="1" quotePrefix="1">
      <alignment horizontal="center" vertical="top"/>
    </xf>
    <xf numFmtId="171" fontId="6" fillId="0" borderId="14" xfId="42" applyNumberFormat="1" applyFont="1" applyFill="1" applyBorder="1" applyAlignment="1">
      <alignment vertical="top"/>
    </xf>
    <xf numFmtId="171" fontId="19" fillId="0" borderId="0" xfId="42" applyNumberFormat="1" applyFont="1" applyFill="1" applyAlignment="1">
      <alignment horizontal="right" vertical="top"/>
    </xf>
    <xf numFmtId="171" fontId="6" fillId="0" borderId="0" xfId="42" applyNumberFormat="1" applyFont="1" applyFill="1" applyAlignment="1" quotePrefix="1">
      <alignment horizontal="center" vertical="top"/>
    </xf>
    <xf numFmtId="0" fontId="6" fillId="0" borderId="12" xfId="59" applyFont="1" applyFill="1" applyBorder="1" applyAlignment="1">
      <alignment horizontal="center" vertical="top"/>
      <protection/>
    </xf>
    <xf numFmtId="0" fontId="19" fillId="0" borderId="0" xfId="59" applyFont="1" applyFill="1" applyAlignment="1">
      <alignment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68" fontId="6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Alignment="1">
      <alignment horizontal="center"/>
    </xf>
    <xf numFmtId="171" fontId="6" fillId="0" borderId="0" xfId="42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Fill="1" applyAlignment="1">
      <alignment vertical="center"/>
      <protection/>
    </xf>
    <xf numFmtId="0" fontId="6" fillId="0" borderId="10" xfId="59" applyFont="1" applyFill="1" applyBorder="1" applyAlignment="1">
      <alignment vertical="top"/>
      <protection/>
    </xf>
    <xf numFmtId="171" fontId="6" fillId="0" borderId="0" xfId="42" applyNumberFormat="1" applyFont="1" applyFill="1" applyAlignment="1">
      <alignment/>
    </xf>
    <xf numFmtId="171" fontId="18" fillId="0" borderId="0" xfId="42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171" fontId="18" fillId="0" borderId="0" xfId="44" applyNumberFormat="1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/>
    </xf>
    <xf numFmtId="0" fontId="0" fillId="0" borderId="0" xfId="66" applyFont="1" applyFill="1" applyAlignment="1">
      <alignment/>
      <protection/>
    </xf>
    <xf numFmtId="168" fontId="1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/>
    </xf>
    <xf numFmtId="171" fontId="21" fillId="0" borderId="0" xfId="42" applyNumberFormat="1" applyFont="1" applyFill="1" applyAlignment="1">
      <alignment/>
    </xf>
    <xf numFmtId="171" fontId="11" fillId="0" borderId="0" xfId="42" applyNumberFormat="1" applyFont="1" applyFill="1" applyAlignment="1">
      <alignment horizontal="center" vertical="top"/>
    </xf>
    <xf numFmtId="171" fontId="11" fillId="0" borderId="0" xfId="42" applyNumberFormat="1" applyFont="1" applyFill="1" applyBorder="1" applyAlignment="1">
      <alignment horizontal="center" vertical="top"/>
    </xf>
    <xf numFmtId="0" fontId="7" fillId="0" borderId="0" xfId="59" applyFont="1" applyFill="1" applyBorder="1" applyAlignment="1">
      <alignment horizontal="center" vertical="top"/>
      <protection/>
    </xf>
    <xf numFmtId="37" fontId="6" fillId="0" borderId="0" xfId="59" applyNumberFormat="1" applyFont="1" applyFill="1" applyAlignment="1" quotePrefix="1">
      <alignment horizontal="center" vertical="top"/>
      <protection/>
    </xf>
    <xf numFmtId="49" fontId="9" fillId="0" borderId="0" xfId="59" applyNumberFormat="1" applyFont="1" applyFill="1" applyAlignment="1">
      <alignment horizontal="center" vertical="top"/>
      <protection/>
    </xf>
    <xf numFmtId="0" fontId="6" fillId="0" borderId="0" xfId="58" applyFont="1" applyFill="1" applyBorder="1" applyAlignment="1">
      <alignment horizontal="center" vertical="top"/>
      <protection/>
    </xf>
    <xf numFmtId="0" fontId="6" fillId="0" borderId="0" xfId="58" applyFont="1" applyFill="1" applyAlignment="1">
      <alignment vertical="top"/>
      <protection/>
    </xf>
    <xf numFmtId="0" fontId="6" fillId="0" borderId="0" xfId="58" applyFont="1" applyFill="1" applyAlignment="1">
      <alignment horizontal="centerContinuous" vertical="top"/>
      <protection/>
    </xf>
    <xf numFmtId="0" fontId="19" fillId="0" borderId="0" xfId="59" applyFont="1" applyFill="1" applyAlignment="1">
      <alignment horizontal="center" vertical="top"/>
      <protection/>
    </xf>
    <xf numFmtId="0" fontId="19" fillId="0" borderId="0" xfId="59" applyFont="1" applyFill="1" applyBorder="1" applyAlignment="1">
      <alignment horizontal="center" vertical="top"/>
      <protection/>
    </xf>
    <xf numFmtId="0" fontId="6" fillId="0" borderId="10" xfId="0" applyFont="1" applyFill="1" applyBorder="1" applyAlignment="1">
      <alignment horizontal="center"/>
    </xf>
    <xf numFmtId="17" fontId="6" fillId="0" borderId="0" xfId="59" applyNumberFormat="1" applyFont="1" applyFill="1" applyBorder="1" applyAlignment="1">
      <alignment horizontal="center" vertical="top"/>
      <protection/>
    </xf>
    <xf numFmtId="171" fontId="6" fillId="0" borderId="13" xfId="44" applyNumberFormat="1" applyFont="1" applyFill="1" applyBorder="1" applyAlignment="1">
      <alignment horizontal="center" vertical="top"/>
    </xf>
    <xf numFmtId="171" fontId="18" fillId="0" borderId="0" xfId="59" applyNumberFormat="1" applyFont="1" applyFill="1" applyBorder="1" applyAlignment="1">
      <alignment horizontal="center" vertical="top"/>
      <protection/>
    </xf>
    <xf numFmtId="171" fontId="6" fillId="0" borderId="14" xfId="44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 quotePrefix="1">
      <alignment horizontal="center"/>
    </xf>
    <xf numFmtId="0" fontId="5" fillId="0" borderId="0" xfId="59" applyFont="1" applyFill="1" applyAlignment="1">
      <alignment horizontal="center" vertical="top"/>
      <protection/>
    </xf>
    <xf numFmtId="0" fontId="4" fillId="0" borderId="14" xfId="59" applyFont="1" applyFill="1" applyBorder="1" applyAlignment="1">
      <alignment vertical="top"/>
      <protection/>
    </xf>
    <xf numFmtId="0" fontId="6" fillId="0" borderId="10" xfId="59" applyFont="1" applyFill="1" applyBorder="1" applyAlignment="1">
      <alignment horizontal="center" vertical="top"/>
      <protection/>
    </xf>
    <xf numFmtId="173" fontId="6" fillId="0" borderId="10" xfId="59" applyNumberFormat="1" applyFont="1" applyFill="1" applyBorder="1" applyAlignment="1" quotePrefix="1">
      <alignment horizontal="center" vertical="top"/>
      <protection/>
    </xf>
    <xf numFmtId="0" fontId="10" fillId="0" borderId="0" xfId="59" applyFont="1" applyFill="1" applyAlignment="1">
      <alignment horizontal="center" vertical="top"/>
      <protection/>
    </xf>
    <xf numFmtId="0" fontId="2" fillId="0" borderId="0" xfId="59" applyFont="1" applyFill="1" applyAlignment="1">
      <alignment horizontal="center" vertical="top"/>
      <protection/>
    </xf>
    <xf numFmtId="0" fontId="18" fillId="0" borderId="0" xfId="59" applyFont="1" applyFill="1" applyAlignment="1">
      <alignment horizontal="center" vertical="top"/>
      <protection/>
    </xf>
    <xf numFmtId="0" fontId="2" fillId="0" borderId="0" xfId="59" applyFont="1" applyFill="1" applyAlignment="1">
      <alignment vertical="top"/>
      <protection/>
    </xf>
    <xf numFmtId="173" fontId="6" fillId="0" borderId="10" xfId="59" applyNumberFormat="1" applyFont="1" applyFill="1" applyBorder="1" applyAlignment="1">
      <alignment horizontal="center" vertical="top"/>
      <protection/>
    </xf>
    <xf numFmtId="37" fontId="18" fillId="0" borderId="0" xfId="59" applyNumberFormat="1" applyFont="1" applyFill="1" applyAlignment="1">
      <alignment horizontal="center" vertical="top"/>
      <protection/>
    </xf>
    <xf numFmtId="49" fontId="6" fillId="0" borderId="10" xfId="42" applyNumberFormat="1" applyFont="1" applyFill="1" applyBorder="1" applyAlignment="1">
      <alignment horizontal="center" vertical="top"/>
    </xf>
    <xf numFmtId="49" fontId="4" fillId="0" borderId="0" xfId="42" applyNumberFormat="1" applyFont="1" applyFill="1" applyAlignment="1">
      <alignment vertical="top"/>
    </xf>
    <xf numFmtId="49" fontId="6" fillId="0" borderId="0" xfId="42" applyNumberFormat="1" applyFont="1" applyFill="1" applyBorder="1" applyAlignment="1">
      <alignment horizontal="center" vertical="top"/>
    </xf>
    <xf numFmtId="49" fontId="6" fillId="0" borderId="0" xfId="42" applyNumberFormat="1" applyFont="1" applyFill="1" applyAlignment="1">
      <alignment horizontal="center" vertical="top"/>
    </xf>
    <xf numFmtId="0" fontId="8" fillId="0" borderId="0" xfId="0" applyFont="1" applyFill="1" applyBorder="1" applyAlignment="1">
      <alignment/>
    </xf>
    <xf numFmtId="49" fontId="6" fillId="0" borderId="0" xfId="56" applyNumberFormat="1" applyFont="1" applyFill="1" applyAlignment="1">
      <alignment/>
      <protection/>
    </xf>
    <xf numFmtId="49" fontId="6" fillId="0" borderId="0" xfId="56" applyNumberFormat="1" applyFont="1" applyFill="1" applyAlignment="1" quotePrefix="1">
      <alignment/>
      <protection/>
    </xf>
    <xf numFmtId="171" fontId="6" fillId="0" borderId="11" xfId="42" applyNumberFormat="1" applyFont="1" applyFill="1" applyBorder="1" applyAlignment="1">
      <alignment horizontal="center" vertical="top"/>
    </xf>
    <xf numFmtId="0" fontId="16" fillId="0" borderId="0" xfId="58" applyFont="1" applyFill="1" applyAlignment="1">
      <alignment horizontal="center" vertical="top"/>
      <protection/>
    </xf>
    <xf numFmtId="0" fontId="17" fillId="0" borderId="0" xfId="58" applyFont="1" applyFill="1" applyAlignment="1">
      <alignment horizontal="centerContinuous" vertical="top"/>
      <protection/>
    </xf>
    <xf numFmtId="0" fontId="17" fillId="0" borderId="0" xfId="58" applyFont="1" applyFill="1" applyAlignment="1">
      <alignment vertical="top"/>
      <protection/>
    </xf>
    <xf numFmtId="0" fontId="4" fillId="0" borderId="0" xfId="57" applyFont="1" applyFill="1" applyBorder="1" applyAlignment="1">
      <alignment vertical="top" wrapText="1"/>
      <protection/>
    </xf>
    <xf numFmtId="0" fontId="19" fillId="0" borderId="0" xfId="57" applyFont="1" applyFill="1" applyAlignment="1">
      <alignment horizontal="right" vertical="center"/>
      <protection/>
    </xf>
    <xf numFmtId="0" fontId="21" fillId="0" borderId="0" xfId="0" applyFont="1" applyFill="1" applyAlignment="1">
      <alignment horizontal="right"/>
    </xf>
    <xf numFmtId="0" fontId="6" fillId="0" borderId="0" xfId="57" applyFont="1" applyFill="1" applyAlignment="1">
      <alignment vertical="center"/>
      <protection/>
    </xf>
    <xf numFmtId="0" fontId="5" fillId="0" borderId="0" xfId="58" applyFont="1" applyFill="1" applyAlignment="1">
      <alignment vertical="top"/>
      <protection/>
    </xf>
    <xf numFmtId="0" fontId="2" fillId="0" borderId="0" xfId="58" applyFont="1" applyFill="1" applyAlignment="1">
      <alignment vertical="top"/>
      <protection/>
    </xf>
    <xf numFmtId="0" fontId="16" fillId="0" borderId="0" xfId="58" applyFont="1" applyFill="1" applyAlignment="1">
      <alignment horizontal="centerContinuous" vertical="top"/>
      <protection/>
    </xf>
    <xf numFmtId="0" fontId="16" fillId="0" borderId="0" xfId="58" applyFont="1" applyFill="1" applyBorder="1" applyAlignment="1">
      <alignment horizontal="centerContinuous" vertical="top"/>
      <protection/>
    </xf>
    <xf numFmtId="0" fontId="17" fillId="0" borderId="0" xfId="58" applyFont="1" applyFill="1" applyBorder="1" applyAlignment="1">
      <alignment horizontal="centerContinuous" vertical="top"/>
      <protection/>
    </xf>
    <xf numFmtId="0" fontId="14" fillId="0" borderId="0" xfId="58" applyFont="1" applyFill="1" applyAlignment="1">
      <alignment vertical="top"/>
      <protection/>
    </xf>
    <xf numFmtId="0" fontId="14" fillId="0" borderId="0" xfId="58" applyFont="1" applyFill="1" applyAlignment="1">
      <alignment horizontal="centerContinuous" vertical="top"/>
      <protection/>
    </xf>
    <xf numFmtId="0" fontId="14" fillId="0" borderId="0" xfId="58" applyFont="1" applyFill="1" applyBorder="1" applyAlignment="1">
      <alignment horizontal="centerContinuous" vertical="top"/>
      <protection/>
    </xf>
    <xf numFmtId="0" fontId="11" fillId="0" borderId="0" xfId="58" applyFont="1" applyFill="1" applyBorder="1" applyAlignment="1">
      <alignment horizontal="centerContinuous" vertical="top"/>
      <protection/>
    </xf>
    <xf numFmtId="0" fontId="11" fillId="0" borderId="0" xfId="58" applyFont="1" applyFill="1" applyAlignment="1">
      <alignment vertical="top"/>
      <protection/>
    </xf>
    <xf numFmtId="0" fontId="6" fillId="0" borderId="10" xfId="58" applyFont="1" applyFill="1" applyBorder="1" applyAlignment="1">
      <alignment horizontal="center" vertical="top"/>
      <protection/>
    </xf>
    <xf numFmtId="0" fontId="6" fillId="0" borderId="0" xfId="58" applyFont="1" applyFill="1" applyBorder="1" applyAlignment="1">
      <alignment horizontal="centerContinuous" vertical="top"/>
      <protection/>
    </xf>
    <xf numFmtId="0" fontId="6" fillId="0" borderId="0" xfId="57" applyFont="1" applyFill="1" applyBorder="1" applyAlignment="1">
      <alignment wrapText="1"/>
      <protection/>
    </xf>
    <xf numFmtId="0" fontId="21" fillId="0" borderId="0" xfId="57" applyFont="1" applyFill="1" applyBorder="1" applyAlignment="1">
      <alignment wrapText="1"/>
      <protection/>
    </xf>
    <xf numFmtId="0" fontId="6" fillId="0" borderId="0" xfId="58" applyFont="1" applyFill="1" applyAlignment="1">
      <alignment horizontal="center" vertical="top"/>
      <protection/>
    </xf>
    <xf numFmtId="0" fontId="6" fillId="0" borderId="10" xfId="58" applyFont="1" applyFill="1" applyBorder="1" applyAlignment="1">
      <alignment horizontal="centerContinuous" vertical="top"/>
      <protection/>
    </xf>
    <xf numFmtId="17" fontId="6" fillId="0" borderId="10" xfId="58" applyNumberFormat="1" applyFont="1" applyFill="1" applyBorder="1" applyAlignment="1">
      <alignment horizontal="center" vertical="top"/>
      <protection/>
    </xf>
    <xf numFmtId="17" fontId="6" fillId="0" borderId="0" xfId="58" applyNumberFormat="1" applyFont="1" applyFill="1" applyBorder="1" applyAlignment="1">
      <alignment horizontal="center" vertical="top"/>
      <protection/>
    </xf>
    <xf numFmtId="0" fontId="8" fillId="0" borderId="0" xfId="58" applyFont="1" applyFill="1" applyBorder="1" applyAlignment="1">
      <alignment vertical="top"/>
      <protection/>
    </xf>
    <xf numFmtId="171" fontId="6" fillId="0" borderId="0" xfId="42" applyNumberFormat="1" applyFont="1" applyFill="1" applyBorder="1" applyAlignment="1" quotePrefix="1">
      <alignment horizontal="center" vertical="top"/>
    </xf>
    <xf numFmtId="171" fontId="6" fillId="0" borderId="0" xfId="58" applyNumberFormat="1" applyFont="1" applyFill="1" applyBorder="1" applyAlignment="1">
      <alignment horizontal="center" vertical="top"/>
      <protection/>
    </xf>
    <xf numFmtId="169" fontId="6" fillId="0" borderId="0" xfId="42" applyFont="1" applyFill="1" applyBorder="1" applyAlignment="1" quotePrefix="1">
      <alignment horizontal="center" vertical="top"/>
    </xf>
    <xf numFmtId="169" fontId="6" fillId="0" borderId="0" xfId="42" applyFont="1" applyFill="1" applyBorder="1" applyAlignment="1">
      <alignment horizontal="right" vertical="top"/>
    </xf>
    <xf numFmtId="171" fontId="6" fillId="0" borderId="0" xfId="42" applyNumberFormat="1" applyFont="1" applyFill="1" applyBorder="1" applyAlignment="1">
      <alignment horizontal="right" vertical="top"/>
    </xf>
    <xf numFmtId="171" fontId="6" fillId="0" borderId="14" xfId="58" applyNumberFormat="1" applyFont="1" applyFill="1" applyBorder="1" applyAlignment="1">
      <alignment horizontal="center" vertical="top"/>
      <protection/>
    </xf>
    <xf numFmtId="169" fontId="6" fillId="0" borderId="0" xfId="42" applyFont="1" applyFill="1" applyBorder="1" applyAlignment="1">
      <alignment horizontal="center" vertical="top"/>
    </xf>
    <xf numFmtId="1" fontId="6" fillId="0" borderId="0" xfId="58" applyNumberFormat="1" applyFont="1" applyFill="1" applyBorder="1" applyAlignment="1">
      <alignment horizontal="center" vertical="top"/>
      <protection/>
    </xf>
    <xf numFmtId="171" fontId="6" fillId="0" borderId="0" xfId="44" applyNumberFormat="1" applyFont="1" applyFill="1" applyBorder="1" applyAlignment="1">
      <alignment vertical="top"/>
    </xf>
    <xf numFmtId="2" fontId="9" fillId="0" borderId="0" xfId="58" applyNumberFormat="1" applyFont="1" applyFill="1" applyBorder="1" applyAlignment="1">
      <alignment horizontal="center" vertical="top"/>
      <protection/>
    </xf>
    <xf numFmtId="171" fontId="6" fillId="0" borderId="11" xfId="44" applyNumberFormat="1" applyFont="1" applyFill="1" applyBorder="1" applyAlignment="1">
      <alignment vertical="top"/>
    </xf>
    <xf numFmtId="0" fontId="5" fillId="0" borderId="0" xfId="58" applyFont="1" applyFill="1" applyAlignment="1">
      <alignment horizontal="centerContinuous" vertical="top"/>
      <protection/>
    </xf>
    <xf numFmtId="0" fontId="19" fillId="0" borderId="0" xfId="58" applyFont="1" applyFill="1" applyAlignment="1">
      <alignment horizontal="centerContinuous" vertical="top"/>
      <protection/>
    </xf>
    <xf numFmtId="0" fontId="19" fillId="0" borderId="0" xfId="58" applyFont="1" applyFill="1" applyAlignment="1">
      <alignment vertical="top"/>
      <protection/>
    </xf>
    <xf numFmtId="0" fontId="19" fillId="0" borderId="0" xfId="58" applyFont="1" applyFill="1" applyAlignment="1">
      <alignment horizontal="right" vertical="top"/>
      <protection/>
    </xf>
    <xf numFmtId="0" fontId="19" fillId="0" borderId="0" xfId="58" applyFont="1" applyFill="1" applyBorder="1" applyAlignment="1">
      <alignment horizontal="centerContinuous" vertical="top"/>
      <protection/>
    </xf>
    <xf numFmtId="0" fontId="5" fillId="0" borderId="0" xfId="58" applyFont="1" applyFill="1" applyBorder="1" applyAlignment="1">
      <alignment horizontal="centerContinuous" vertical="top"/>
      <protection/>
    </xf>
    <xf numFmtId="0" fontId="8" fillId="0" borderId="0" xfId="58" applyFont="1" applyFill="1" applyAlignment="1">
      <alignment vertical="top"/>
      <protection/>
    </xf>
    <xf numFmtId="0" fontId="8" fillId="0" borderId="0" xfId="58" applyFont="1" applyFill="1" applyAlignment="1">
      <alignment horizontal="centerContinuous" vertical="top"/>
      <protection/>
    </xf>
    <xf numFmtId="0" fontId="8" fillId="0" borderId="0" xfId="58" applyFont="1" applyFill="1" applyBorder="1" applyAlignment="1">
      <alignment horizontal="centerContinuous" vertical="top"/>
      <protection/>
    </xf>
    <xf numFmtId="0" fontId="6" fillId="0" borderId="14" xfId="58" applyFont="1" applyFill="1" applyBorder="1" applyAlignment="1">
      <alignment vertical="top"/>
      <protection/>
    </xf>
    <xf numFmtId="171" fontId="6" fillId="0" borderId="10" xfId="44" applyNumberFormat="1" applyFont="1" applyFill="1" applyBorder="1" applyAlignment="1">
      <alignment vertical="top"/>
    </xf>
    <xf numFmtId="0" fontId="0" fillId="0" borderId="0" xfId="66" applyFont="1" applyFill="1" applyAlignment="1">
      <alignment/>
      <protection/>
    </xf>
    <xf numFmtId="0" fontId="6" fillId="0" borderId="0" xfId="58" applyFont="1" applyFill="1" applyBorder="1" applyAlignment="1" quotePrefix="1">
      <alignment horizontal="center" vertical="top"/>
      <protection/>
    </xf>
    <xf numFmtId="0" fontId="8" fillId="0" borderId="0" xfId="59" applyFont="1" applyFill="1" applyAlignment="1">
      <alignment horizontal="left" vertical="top"/>
      <protection/>
    </xf>
    <xf numFmtId="169" fontId="6" fillId="0" borderId="10" xfId="42" applyFont="1" applyFill="1" applyBorder="1" applyAlignment="1">
      <alignment horizontal="right" vertical="top"/>
    </xf>
    <xf numFmtId="171" fontId="6" fillId="0" borderId="10" xfId="58" applyNumberFormat="1" applyFont="1" applyFill="1" applyBorder="1" applyAlignment="1">
      <alignment horizontal="center" vertical="top"/>
      <protection/>
    </xf>
    <xf numFmtId="175" fontId="6" fillId="0" borderId="13" xfId="59" applyNumberFormat="1" applyFont="1" applyFill="1" applyBorder="1" applyAlignment="1">
      <alignment horizontal="center" vertical="top"/>
      <protection/>
    </xf>
    <xf numFmtId="175" fontId="6" fillId="0" borderId="15" xfId="59" applyNumberFormat="1" applyFont="1" applyFill="1" applyBorder="1" applyAlignment="1">
      <alignment horizontal="center" vertical="top"/>
      <protection/>
    </xf>
    <xf numFmtId="170" fontId="6" fillId="0" borderId="0" xfId="59" applyNumberFormat="1" applyFont="1" applyFill="1" applyBorder="1" applyAlignment="1">
      <alignment horizontal="center" vertical="top"/>
      <protection/>
    </xf>
    <xf numFmtId="175" fontId="6" fillId="0" borderId="0" xfId="59" applyNumberFormat="1" applyFont="1" applyFill="1" applyBorder="1" applyAlignment="1">
      <alignment horizontal="center" vertical="top"/>
      <protection/>
    </xf>
    <xf numFmtId="175" fontId="11" fillId="0" borderId="0" xfId="59" applyNumberFormat="1" applyFont="1" applyFill="1" applyAlignment="1">
      <alignment horizontal="center" vertical="top"/>
      <protection/>
    </xf>
    <xf numFmtId="175" fontId="6" fillId="0" borderId="0" xfId="59" applyNumberFormat="1" applyFont="1" applyFill="1" applyAlignment="1">
      <alignment horizontal="center" vertical="top"/>
      <protection/>
    </xf>
    <xf numFmtId="0" fontId="6" fillId="0" borderId="0" xfId="58" applyFont="1" applyFill="1" applyAlignment="1" quotePrefix="1">
      <alignment horizontal="centerContinuous" vertical="top"/>
      <protection/>
    </xf>
    <xf numFmtId="171" fontId="6" fillId="0" borderId="0" xfId="42" applyNumberFormat="1" applyFont="1" applyFill="1" applyBorder="1" applyAlignment="1">
      <alignment horizontal="center" vertical="top"/>
    </xf>
    <xf numFmtId="171" fontId="6" fillId="0" borderId="12" xfId="42" applyNumberFormat="1" applyFont="1" applyFill="1" applyBorder="1" applyAlignment="1">
      <alignment horizontal="center" vertical="top"/>
    </xf>
    <xf numFmtId="171" fontId="19" fillId="0" borderId="0" xfId="42" applyNumberFormat="1" applyFont="1" applyFill="1" applyAlignment="1">
      <alignment horizontal="right" vertical="top"/>
    </xf>
    <xf numFmtId="171" fontId="19" fillId="0" borderId="0" xfId="42" applyNumberFormat="1" applyFont="1" applyFill="1" applyAlignment="1">
      <alignment horizontal="center" vertical="top"/>
    </xf>
    <xf numFmtId="171" fontId="6" fillId="0" borderId="10" xfId="42" applyNumberFormat="1" applyFont="1" applyFill="1" applyBorder="1" applyAlignment="1">
      <alignment horizontal="center" vertical="top"/>
    </xf>
    <xf numFmtId="171" fontId="6" fillId="0" borderId="0" xfId="42" applyNumberFormat="1" applyFont="1" applyFill="1" applyAlignment="1">
      <alignment horizontal="center" vertical="top"/>
    </xf>
    <xf numFmtId="171" fontId="6" fillId="0" borderId="14" xfId="42" applyNumberFormat="1" applyFont="1" applyFill="1" applyBorder="1" applyAlignment="1">
      <alignment horizontal="center" vertical="top"/>
    </xf>
    <xf numFmtId="0" fontId="6" fillId="0" borderId="10" xfId="59" applyFont="1" applyFill="1" applyBorder="1" applyAlignment="1">
      <alignment horizontal="center"/>
      <protection/>
    </xf>
    <xf numFmtId="0" fontId="11" fillId="0" borderId="10" xfId="58" applyFont="1" applyBorder="1" applyAlignment="1">
      <alignment horizontal="center" vertical="top"/>
      <protection/>
    </xf>
    <xf numFmtId="0" fontId="6" fillId="0" borderId="10" xfId="58" applyFont="1" applyFill="1" applyBorder="1" applyAlignment="1">
      <alignment horizontal="center" vertical="top"/>
      <protection/>
    </xf>
    <xf numFmtId="0" fontId="5" fillId="0" borderId="0" xfId="58" applyFont="1" applyFill="1" applyAlignment="1">
      <alignment horizontal="left" vertical="top"/>
      <protection/>
    </xf>
    <xf numFmtId="0" fontId="6" fillId="0" borderId="12" xfId="58" applyFont="1" applyFill="1" applyBorder="1" applyAlignment="1">
      <alignment horizontal="center" vertical="top"/>
      <protection/>
    </xf>
    <xf numFmtId="0" fontId="8" fillId="0" borderId="0" xfId="0" applyFont="1" applyFill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-59-Q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T-59-Q1" xfId="58"/>
    <cellStyle name="Normal_T-87-Q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222\kw%20group\Users\TOSHIBA\Dropbox\mr\PPM_12-31-2013\PPM_FS_12.31.13_Feb%207-14\PPM_FS_T_12.31.13\PPM_FS_BS_T_12.3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SE-conso"/>
      <sheetName val="SE-PPM"/>
      <sheetName val="CF"/>
    </sheetNames>
    <sheetDataSet>
      <sheetData sheetId="0">
        <row r="1">
          <cell r="A1" t="str">
            <v>บริษัท พรพรหมเม็ททอล จำกัด (มหาชน) และบริษัทย่อย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93"/>
  <sheetViews>
    <sheetView zoomScale="130" zoomScaleNormal="130" zoomScaleSheetLayoutView="110" zoomScalePageLayoutView="0" workbookViewId="0" topLeftCell="A61">
      <selection activeCell="I49" sqref="I49"/>
    </sheetView>
  </sheetViews>
  <sheetFormatPr defaultColWidth="9.140625" defaultRowHeight="18" customHeight="1"/>
  <cols>
    <col min="1" max="1" width="1.8515625" style="30" customWidth="1"/>
    <col min="2" max="2" width="1.7109375" style="30" customWidth="1"/>
    <col min="3" max="4" width="2.28125" style="30" customWidth="1"/>
    <col min="5" max="5" width="11.421875" style="30" customWidth="1"/>
    <col min="6" max="6" width="14.7109375" style="30" customWidth="1"/>
    <col min="7" max="7" width="7.140625" style="30" customWidth="1"/>
    <col min="8" max="8" width="1.28515625" style="30" customWidth="1"/>
    <col min="9" max="9" width="13.00390625" style="60" customWidth="1"/>
    <col min="10" max="10" width="1.28515625" style="30" customWidth="1"/>
    <col min="11" max="11" width="13.00390625" style="60" customWidth="1"/>
    <col min="12" max="12" width="1.28515625" style="30" customWidth="1"/>
    <col min="13" max="13" width="13.00390625" style="29" customWidth="1"/>
    <col min="14" max="14" width="1.28515625" style="30" customWidth="1"/>
    <col min="15" max="15" width="13.00390625" style="60" customWidth="1"/>
    <col min="16" max="16" width="7.140625" style="30" customWidth="1"/>
    <col min="17" max="17" width="5.57421875" style="30" customWidth="1"/>
    <col min="18" max="18" width="7.421875" style="30" bestFit="1" customWidth="1"/>
    <col min="19" max="19" width="5.57421875" style="30" customWidth="1"/>
    <col min="20" max="20" width="9.140625" style="30" customWidth="1"/>
    <col min="21" max="21" width="15.57421875" style="30" customWidth="1"/>
    <col min="22" max="16384" width="9.140625" style="30" customWidth="1"/>
  </cols>
  <sheetData>
    <row r="1" spans="1:15" s="122" customFormat="1" ht="20.25" customHeight="1">
      <c r="A1" s="65" t="s">
        <v>123</v>
      </c>
      <c r="B1" s="65"/>
      <c r="C1" s="65"/>
      <c r="D1" s="65"/>
      <c r="E1" s="65"/>
      <c r="F1" s="65"/>
      <c r="G1" s="65"/>
      <c r="H1" s="161"/>
      <c r="I1" s="36"/>
      <c r="J1" s="161"/>
      <c r="K1" s="36"/>
      <c r="M1" s="79"/>
      <c r="N1" s="161"/>
      <c r="O1" s="36"/>
    </row>
    <row r="2" spans="1:15" s="122" customFormat="1" ht="20.25" customHeight="1">
      <c r="A2" s="65" t="s">
        <v>71</v>
      </c>
      <c r="B2" s="169"/>
      <c r="C2" s="169"/>
      <c r="D2" s="169"/>
      <c r="E2" s="169"/>
      <c r="F2" s="169"/>
      <c r="G2" s="161"/>
      <c r="H2" s="161"/>
      <c r="I2" s="27"/>
      <c r="J2" s="162"/>
      <c r="K2" s="27"/>
      <c r="M2" s="39"/>
      <c r="N2" s="162"/>
      <c r="O2" s="27"/>
    </row>
    <row r="3" spans="1:15" s="122" customFormat="1" ht="20.25" customHeight="1">
      <c r="A3" s="65" t="s">
        <v>202</v>
      </c>
      <c r="B3" s="65"/>
      <c r="C3" s="65"/>
      <c r="D3" s="65"/>
      <c r="E3" s="65"/>
      <c r="F3" s="65"/>
      <c r="G3" s="65"/>
      <c r="H3" s="161"/>
      <c r="I3" s="27"/>
      <c r="J3" s="162"/>
      <c r="K3" s="27"/>
      <c r="M3" s="39"/>
      <c r="N3" s="162"/>
      <c r="O3" s="27"/>
    </row>
    <row r="4" spans="9:15" ht="19.5" customHeight="1">
      <c r="I4" s="28"/>
      <c r="J4" s="51"/>
      <c r="K4" s="28"/>
      <c r="M4" s="38"/>
      <c r="N4" s="51"/>
      <c r="O4" s="28"/>
    </row>
    <row r="5" spans="1:15" ht="19.5" customHeight="1">
      <c r="A5" s="59" t="s">
        <v>0</v>
      </c>
      <c r="I5" s="28"/>
      <c r="J5" s="51"/>
      <c r="K5" s="28"/>
      <c r="M5" s="38"/>
      <c r="N5" s="51"/>
      <c r="O5" s="28"/>
    </row>
    <row r="6" spans="1:15" ht="20.25" customHeight="1">
      <c r="A6" s="59"/>
      <c r="I6" s="254" t="s">
        <v>44</v>
      </c>
      <c r="J6" s="254"/>
      <c r="K6" s="254"/>
      <c r="L6" s="254"/>
      <c r="M6" s="254"/>
      <c r="N6" s="254"/>
      <c r="O6" s="254"/>
    </row>
    <row r="7" spans="1:15" ht="19.5" customHeight="1">
      <c r="A7" s="60"/>
      <c r="B7" s="60"/>
      <c r="C7" s="60"/>
      <c r="D7" s="60"/>
      <c r="E7" s="60"/>
      <c r="F7" s="60"/>
      <c r="G7" s="60"/>
      <c r="H7" s="60"/>
      <c r="I7" s="251" t="s">
        <v>102</v>
      </c>
      <c r="J7" s="251"/>
      <c r="K7" s="251"/>
      <c r="L7" s="170"/>
      <c r="M7" s="251" t="s">
        <v>103</v>
      </c>
      <c r="N7" s="251"/>
      <c r="O7" s="251"/>
    </row>
    <row r="8" spans="1:15" ht="19.5" customHeight="1">
      <c r="A8" s="60"/>
      <c r="B8" s="60"/>
      <c r="C8" s="60"/>
      <c r="D8" s="60"/>
      <c r="E8" s="60"/>
      <c r="F8" s="60"/>
      <c r="G8" s="171" t="s">
        <v>1</v>
      </c>
      <c r="H8" s="60"/>
      <c r="I8" s="172" t="s">
        <v>201</v>
      </c>
      <c r="J8" s="27"/>
      <c r="K8" s="168" t="s">
        <v>186</v>
      </c>
      <c r="M8" s="105" t="str">
        <f>I8</f>
        <v>2558</v>
      </c>
      <c r="N8" s="27"/>
      <c r="O8" s="163" t="str">
        <f>K8</f>
        <v>2557</v>
      </c>
    </row>
    <row r="9" spans="1:15" ht="5.25" customHeight="1">
      <c r="A9" s="60"/>
      <c r="B9" s="60"/>
      <c r="C9" s="60"/>
      <c r="D9" s="60"/>
      <c r="E9" s="60"/>
      <c r="F9" s="60"/>
      <c r="G9" s="155"/>
      <c r="H9" s="27"/>
      <c r="I9" s="242"/>
      <c r="J9" s="28"/>
      <c r="K9" s="164"/>
      <c r="M9" s="39"/>
      <c r="N9" s="28"/>
      <c r="O9" s="164"/>
    </row>
    <row r="10" spans="1:15" ht="19.5" customHeight="1">
      <c r="A10" s="58" t="s">
        <v>2</v>
      </c>
      <c r="B10" s="60"/>
      <c r="C10" s="60"/>
      <c r="D10" s="60"/>
      <c r="E10" s="60"/>
      <c r="F10" s="60"/>
      <c r="G10" s="61"/>
      <c r="H10" s="60"/>
      <c r="I10" s="52"/>
      <c r="J10" s="52"/>
      <c r="K10" s="52"/>
      <c r="M10" s="107"/>
      <c r="N10" s="52"/>
      <c r="O10" s="52"/>
    </row>
    <row r="11" spans="1:15" ht="19.5" customHeight="1">
      <c r="A11" s="60" t="s">
        <v>3</v>
      </c>
      <c r="B11" s="60"/>
      <c r="C11" s="60"/>
      <c r="D11" s="60"/>
      <c r="E11" s="60"/>
      <c r="F11" s="60"/>
      <c r="G11" s="62"/>
      <c r="H11" s="60"/>
      <c r="I11" s="29">
        <v>4308</v>
      </c>
      <c r="J11" s="32"/>
      <c r="K11" s="29">
        <v>10201</v>
      </c>
      <c r="M11" s="29">
        <v>1773</v>
      </c>
      <c r="N11" s="32"/>
      <c r="O11" s="29">
        <v>4373</v>
      </c>
    </row>
    <row r="12" spans="1:15" ht="19.5" customHeight="1">
      <c r="A12" s="60" t="s">
        <v>70</v>
      </c>
      <c r="B12" s="60"/>
      <c r="C12" s="60"/>
      <c r="D12" s="60"/>
      <c r="E12" s="60"/>
      <c r="F12" s="60"/>
      <c r="G12" s="62"/>
      <c r="H12" s="60"/>
      <c r="I12" s="29">
        <v>2</v>
      </c>
      <c r="J12" s="32"/>
      <c r="K12" s="29">
        <v>2</v>
      </c>
      <c r="M12" s="29">
        <v>2</v>
      </c>
      <c r="N12" s="32"/>
      <c r="O12" s="29">
        <v>2</v>
      </c>
    </row>
    <row r="13" spans="1:15" ht="19.5" customHeight="1">
      <c r="A13" s="60" t="s">
        <v>78</v>
      </c>
      <c r="B13" s="60"/>
      <c r="C13" s="60"/>
      <c r="D13" s="60"/>
      <c r="E13" s="60"/>
      <c r="F13" s="60"/>
      <c r="H13" s="60"/>
      <c r="I13" s="29"/>
      <c r="J13" s="32"/>
      <c r="K13" s="29"/>
      <c r="N13" s="32"/>
      <c r="O13" s="29"/>
    </row>
    <row r="14" spans="1:15" ht="19.5" customHeight="1">
      <c r="A14" s="60"/>
      <c r="B14" s="68" t="s">
        <v>8</v>
      </c>
      <c r="C14" s="60" t="s">
        <v>128</v>
      </c>
      <c r="D14" s="60"/>
      <c r="E14" s="60"/>
      <c r="F14" s="60"/>
      <c r="G14" s="62">
        <v>4</v>
      </c>
      <c r="H14" s="60"/>
      <c r="I14" s="29">
        <v>676</v>
      </c>
      <c r="J14" s="32"/>
      <c r="K14" s="129">
        <v>0</v>
      </c>
      <c r="M14" s="29">
        <v>19891</v>
      </c>
      <c r="N14" s="32"/>
      <c r="O14" s="29">
        <v>5695</v>
      </c>
    </row>
    <row r="15" spans="1:15" ht="19.5" customHeight="1">
      <c r="A15" s="60"/>
      <c r="B15" s="68" t="s">
        <v>8</v>
      </c>
      <c r="C15" s="60" t="s">
        <v>129</v>
      </c>
      <c r="D15" s="60"/>
      <c r="E15" s="60"/>
      <c r="F15" s="60"/>
      <c r="G15" s="62">
        <v>5</v>
      </c>
      <c r="H15" s="60"/>
      <c r="I15" s="29">
        <v>239460</v>
      </c>
      <c r="J15" s="32"/>
      <c r="K15" s="29">
        <v>218503</v>
      </c>
      <c r="M15" s="29">
        <v>212772</v>
      </c>
      <c r="N15" s="32"/>
      <c r="O15" s="29">
        <v>211964</v>
      </c>
    </row>
    <row r="16" spans="1:15" ht="19.5" customHeight="1">
      <c r="A16" s="63" t="s">
        <v>104</v>
      </c>
      <c r="B16" s="60"/>
      <c r="C16" s="60"/>
      <c r="D16" s="60"/>
      <c r="E16" s="60"/>
      <c r="F16" s="60"/>
      <c r="G16" s="62"/>
      <c r="H16" s="60"/>
      <c r="I16" s="29"/>
      <c r="J16" s="32"/>
      <c r="K16" s="29"/>
      <c r="N16" s="32"/>
      <c r="O16" s="29"/>
    </row>
    <row r="17" spans="1:15" ht="19.5" customHeight="1">
      <c r="A17" s="80" t="s">
        <v>105</v>
      </c>
      <c r="B17" s="60"/>
      <c r="C17" s="60"/>
      <c r="D17" s="60"/>
      <c r="E17" s="60"/>
      <c r="F17" s="60"/>
      <c r="G17" s="62">
        <v>4</v>
      </c>
      <c r="H17" s="60"/>
      <c r="I17" s="29">
        <v>0</v>
      </c>
      <c r="J17" s="32"/>
      <c r="K17" s="129">
        <v>0</v>
      </c>
      <c r="M17" s="29">
        <v>11127</v>
      </c>
      <c r="N17" s="32"/>
      <c r="O17" s="29">
        <v>43616</v>
      </c>
    </row>
    <row r="18" spans="1:15" ht="19.5" customHeight="1">
      <c r="A18" s="63" t="s">
        <v>180</v>
      </c>
      <c r="B18" s="60"/>
      <c r="C18" s="60"/>
      <c r="D18" s="60"/>
      <c r="E18" s="60"/>
      <c r="F18" s="60"/>
      <c r="G18" s="62">
        <v>4</v>
      </c>
      <c r="H18" s="60"/>
      <c r="I18" s="29">
        <v>0</v>
      </c>
      <c r="J18" s="32"/>
      <c r="K18" s="129">
        <v>0</v>
      </c>
      <c r="M18" s="29">
        <v>7725</v>
      </c>
      <c r="N18" s="32"/>
      <c r="O18" s="29">
        <v>75</v>
      </c>
    </row>
    <row r="19" spans="1:15" ht="19.5" customHeight="1">
      <c r="A19" s="63" t="s">
        <v>79</v>
      </c>
      <c r="B19" s="60"/>
      <c r="C19" s="60"/>
      <c r="D19" s="60"/>
      <c r="E19" s="60"/>
      <c r="F19" s="60"/>
      <c r="G19" s="62">
        <v>6</v>
      </c>
      <c r="H19" s="60"/>
      <c r="I19" s="29">
        <v>565891</v>
      </c>
      <c r="J19" s="32"/>
      <c r="K19" s="29">
        <v>583581</v>
      </c>
      <c r="M19" s="29">
        <v>526886</v>
      </c>
      <c r="N19" s="32"/>
      <c r="O19" s="29">
        <v>569280</v>
      </c>
    </row>
    <row r="20" spans="1:15" ht="19.5" customHeight="1">
      <c r="A20" s="60" t="s">
        <v>4</v>
      </c>
      <c r="B20" s="60"/>
      <c r="C20" s="60"/>
      <c r="D20" s="60"/>
      <c r="E20" s="60"/>
      <c r="F20" s="60"/>
      <c r="G20" s="62">
        <v>7</v>
      </c>
      <c r="H20" s="60"/>
      <c r="I20" s="29">
        <v>16234</v>
      </c>
      <c r="J20" s="32"/>
      <c r="K20" s="29">
        <v>7762</v>
      </c>
      <c r="M20" s="29">
        <v>7576</v>
      </c>
      <c r="N20" s="32"/>
      <c r="O20" s="29">
        <v>4806</v>
      </c>
    </row>
    <row r="21" spans="1:15" ht="19.5" customHeight="1">
      <c r="A21" s="58" t="s">
        <v>5</v>
      </c>
      <c r="B21" s="60"/>
      <c r="C21" s="60"/>
      <c r="D21" s="60"/>
      <c r="E21" s="60"/>
      <c r="F21" s="60"/>
      <c r="G21" s="61"/>
      <c r="H21" s="60"/>
      <c r="I21" s="31">
        <f>SUM(I11:I20)</f>
        <v>826571</v>
      </c>
      <c r="J21" s="32"/>
      <c r="K21" s="31">
        <f>SUM(K11:K20)</f>
        <v>820049</v>
      </c>
      <c r="M21" s="104">
        <f>SUM(M11:M20)</f>
        <v>787752</v>
      </c>
      <c r="N21" s="32"/>
      <c r="O21" s="31">
        <f>SUM(O11:O20)</f>
        <v>839811</v>
      </c>
    </row>
    <row r="22" spans="1:15" ht="5.25" customHeight="1">
      <c r="A22" s="58"/>
      <c r="B22" s="60"/>
      <c r="C22" s="60"/>
      <c r="D22" s="60"/>
      <c r="E22" s="60"/>
      <c r="F22" s="60"/>
      <c r="G22" s="61"/>
      <c r="H22" s="60"/>
      <c r="I22" s="44"/>
      <c r="J22" s="47"/>
      <c r="K22" s="44"/>
      <c r="M22" s="39"/>
      <c r="N22" s="47"/>
      <c r="O22" s="44"/>
    </row>
    <row r="23" spans="1:15" ht="19.5" customHeight="1">
      <c r="A23" s="58" t="s">
        <v>6</v>
      </c>
      <c r="B23" s="60"/>
      <c r="C23" s="60"/>
      <c r="D23" s="60"/>
      <c r="E23" s="60"/>
      <c r="F23" s="60"/>
      <c r="G23" s="61"/>
      <c r="H23" s="36"/>
      <c r="I23" s="47"/>
      <c r="J23" s="47"/>
      <c r="K23" s="47"/>
      <c r="M23" s="79"/>
      <c r="N23" s="47"/>
      <c r="O23" s="47"/>
    </row>
    <row r="24" spans="1:15" ht="19.5" customHeight="1">
      <c r="A24" s="63" t="s">
        <v>195</v>
      </c>
      <c r="B24" s="60"/>
      <c r="C24" s="60"/>
      <c r="D24" s="60"/>
      <c r="E24" s="60"/>
      <c r="F24" s="60"/>
      <c r="G24" s="62">
        <v>8</v>
      </c>
      <c r="H24" s="36"/>
      <c r="I24" s="29">
        <v>70120</v>
      </c>
      <c r="J24" s="32"/>
      <c r="K24" s="29">
        <v>70120</v>
      </c>
      <c r="M24" s="29">
        <v>70120</v>
      </c>
      <c r="N24" s="32"/>
      <c r="O24" s="29">
        <v>70120</v>
      </c>
    </row>
    <row r="25" spans="1:15" ht="19.5" customHeight="1">
      <c r="A25" s="63" t="s">
        <v>107</v>
      </c>
      <c r="B25" s="60"/>
      <c r="C25" s="60"/>
      <c r="D25" s="60"/>
      <c r="E25" s="60"/>
      <c r="F25" s="60"/>
      <c r="G25" s="62">
        <v>9</v>
      </c>
      <c r="H25" s="36"/>
      <c r="I25" s="29">
        <v>0</v>
      </c>
      <c r="J25" s="32"/>
      <c r="K25" s="29">
        <v>0</v>
      </c>
      <c r="M25" s="29">
        <v>39696</v>
      </c>
      <c r="N25" s="32"/>
      <c r="O25" s="29">
        <v>32199</v>
      </c>
    </row>
    <row r="26" spans="1:15" ht="19.5" customHeight="1">
      <c r="A26" s="60" t="s">
        <v>80</v>
      </c>
      <c r="B26" s="60"/>
      <c r="C26" s="60"/>
      <c r="D26" s="60"/>
      <c r="E26" s="60"/>
      <c r="F26" s="60"/>
      <c r="G26" s="36" t="s">
        <v>228</v>
      </c>
      <c r="H26" s="36"/>
      <c r="I26" s="29">
        <v>201762</v>
      </c>
      <c r="J26" s="32"/>
      <c r="K26" s="29">
        <v>131735</v>
      </c>
      <c r="M26" s="29">
        <v>70144</v>
      </c>
      <c r="N26" s="32"/>
      <c r="O26" s="29">
        <v>79906</v>
      </c>
    </row>
    <row r="27" spans="1:15" ht="19.5" customHeight="1">
      <c r="A27" s="41" t="s">
        <v>81</v>
      </c>
      <c r="B27" s="41"/>
      <c r="C27" s="60"/>
      <c r="D27" s="60"/>
      <c r="E27" s="60"/>
      <c r="F27" s="60"/>
      <c r="G27" s="62">
        <v>11</v>
      </c>
      <c r="H27" s="36"/>
      <c r="I27" s="29">
        <v>7040</v>
      </c>
      <c r="J27" s="32"/>
      <c r="K27" s="29">
        <v>8447</v>
      </c>
      <c r="M27" s="29">
        <v>7040</v>
      </c>
      <c r="N27" s="32"/>
      <c r="O27" s="29">
        <v>8447</v>
      </c>
    </row>
    <row r="28" spans="1:15" ht="19.5" customHeight="1">
      <c r="A28" s="41" t="s">
        <v>106</v>
      </c>
      <c r="B28" s="41"/>
      <c r="C28" s="60"/>
      <c r="D28" s="60"/>
      <c r="E28" s="60"/>
      <c r="F28" s="60"/>
      <c r="G28" s="62" t="s">
        <v>182</v>
      </c>
      <c r="H28" s="36"/>
      <c r="I28" s="29">
        <v>239611</v>
      </c>
      <c r="J28" s="32"/>
      <c r="K28" s="29">
        <v>244957</v>
      </c>
      <c r="M28" s="29">
        <v>239611</v>
      </c>
      <c r="N28" s="32"/>
      <c r="O28" s="29">
        <v>244957</v>
      </c>
    </row>
    <row r="29" spans="1:15" ht="19.5" customHeight="1">
      <c r="A29" s="41" t="s">
        <v>98</v>
      </c>
      <c r="B29" s="41"/>
      <c r="C29" s="60"/>
      <c r="D29" s="60"/>
      <c r="E29" s="60"/>
      <c r="F29" s="60"/>
      <c r="G29" s="62">
        <v>13</v>
      </c>
      <c r="H29" s="36"/>
      <c r="I29" s="29">
        <v>10383</v>
      </c>
      <c r="J29" s="32"/>
      <c r="K29" s="29">
        <v>3878</v>
      </c>
      <c r="M29" s="29">
        <v>9932</v>
      </c>
      <c r="N29" s="32"/>
      <c r="O29" s="29">
        <v>3878</v>
      </c>
    </row>
    <row r="30" spans="1:15" ht="19.5" customHeight="1">
      <c r="A30" s="60" t="s">
        <v>7</v>
      </c>
      <c r="B30" s="41"/>
      <c r="C30" s="60"/>
      <c r="D30" s="60"/>
      <c r="E30" s="60"/>
      <c r="F30" s="60"/>
      <c r="G30" s="62">
        <v>32</v>
      </c>
      <c r="H30" s="36"/>
      <c r="I30" s="29">
        <v>4231</v>
      </c>
      <c r="J30" s="32"/>
      <c r="K30" s="29">
        <v>5013</v>
      </c>
      <c r="M30" s="29">
        <v>3327</v>
      </c>
      <c r="N30" s="32">
        <v>3450</v>
      </c>
      <c r="O30" s="29">
        <v>3381</v>
      </c>
    </row>
    <row r="31" spans="1:15" ht="19.5" customHeight="1">
      <c r="A31" s="58" t="s">
        <v>9</v>
      </c>
      <c r="B31" s="60"/>
      <c r="C31" s="60"/>
      <c r="D31" s="60"/>
      <c r="E31" s="60"/>
      <c r="F31" s="60"/>
      <c r="G31" s="61"/>
      <c r="H31" s="36"/>
      <c r="I31" s="31">
        <f>SUM(I24:I30)</f>
        <v>533147</v>
      </c>
      <c r="J31" s="32"/>
      <c r="K31" s="31">
        <f>SUM(K24:K30)</f>
        <v>464150</v>
      </c>
      <c r="M31" s="104">
        <f>SUM(M24:M30)</f>
        <v>439870</v>
      </c>
      <c r="N31" s="32"/>
      <c r="O31" s="31">
        <f>SUM(O24:O30)</f>
        <v>442888</v>
      </c>
    </row>
    <row r="32" spans="1:15" ht="5.25" customHeight="1">
      <c r="A32" s="58"/>
      <c r="B32" s="60"/>
      <c r="C32" s="60"/>
      <c r="D32" s="60"/>
      <c r="E32" s="60"/>
      <c r="F32" s="60"/>
      <c r="G32" s="61"/>
      <c r="H32" s="36"/>
      <c r="I32" s="32"/>
      <c r="J32" s="32"/>
      <c r="K32" s="32"/>
      <c r="M32" s="39"/>
      <c r="N32" s="32"/>
      <c r="O32" s="32"/>
    </row>
    <row r="33" spans="1:15" ht="19.5" customHeight="1" thickBot="1">
      <c r="A33" s="58" t="s">
        <v>10</v>
      </c>
      <c r="B33" s="60"/>
      <c r="C33" s="60"/>
      <c r="D33" s="60"/>
      <c r="E33" s="60"/>
      <c r="F33" s="60"/>
      <c r="G33" s="61"/>
      <c r="H33" s="60"/>
      <c r="I33" s="165">
        <f>+I21+I31</f>
        <v>1359718</v>
      </c>
      <c r="J33" s="32"/>
      <c r="K33" s="165">
        <f>+K21+K31</f>
        <v>1284199</v>
      </c>
      <c r="M33" s="108">
        <f>+M21+M31</f>
        <v>1227622</v>
      </c>
      <c r="N33" s="32"/>
      <c r="O33" s="165">
        <f>+O21+O31</f>
        <v>1282699</v>
      </c>
    </row>
    <row r="34" spans="1:15" ht="20.25" customHeight="1" thickTop="1">
      <c r="A34" s="59" t="str">
        <f>A1</f>
        <v>บริษัท พรพรหมเม็ททอล จำกัด (มหาชน) และบริษัทย่อย</v>
      </c>
      <c r="B34" s="173"/>
      <c r="C34" s="173"/>
      <c r="D34" s="173"/>
      <c r="E34" s="173"/>
      <c r="F34" s="173"/>
      <c r="G34" s="36"/>
      <c r="H34" s="36"/>
      <c r="I34" s="36"/>
      <c r="J34" s="36"/>
      <c r="K34" s="36"/>
      <c r="M34" s="79"/>
      <c r="N34" s="36"/>
      <c r="O34" s="36"/>
    </row>
    <row r="35" spans="1:15" ht="20.25" customHeight="1">
      <c r="A35" s="65" t="s">
        <v>71</v>
      </c>
      <c r="B35" s="174"/>
      <c r="C35" s="174"/>
      <c r="D35" s="174"/>
      <c r="E35" s="174"/>
      <c r="F35" s="174"/>
      <c r="G35" s="175"/>
      <c r="H35" s="36"/>
      <c r="I35" s="27"/>
      <c r="J35" s="27"/>
      <c r="K35" s="27"/>
      <c r="M35" s="39"/>
      <c r="N35" s="27"/>
      <c r="O35" s="27"/>
    </row>
    <row r="36" spans="1:15" ht="20.25" customHeight="1">
      <c r="A36" s="65" t="str">
        <f>A3</f>
        <v>ณ วันที่ 31 ธันวาคม 2558 และ 2557</v>
      </c>
      <c r="B36" s="176"/>
      <c r="C36" s="176"/>
      <c r="D36" s="176"/>
      <c r="E36" s="176"/>
      <c r="F36" s="176"/>
      <c r="G36" s="176"/>
      <c r="H36" s="36"/>
      <c r="I36" s="27"/>
      <c r="J36" s="27"/>
      <c r="K36" s="27"/>
      <c r="M36" s="39"/>
      <c r="N36" s="27"/>
      <c r="O36" s="27"/>
    </row>
    <row r="37" spans="1:15" ht="19.5" customHeight="1">
      <c r="A37" s="60"/>
      <c r="B37" s="60"/>
      <c r="C37" s="60"/>
      <c r="D37" s="60"/>
      <c r="E37" s="60"/>
      <c r="F37" s="60"/>
      <c r="G37" s="60"/>
      <c r="H37" s="60"/>
      <c r="I37" s="28"/>
      <c r="J37" s="28"/>
      <c r="K37" s="28"/>
      <c r="M37" s="38"/>
      <c r="N37" s="28"/>
      <c r="O37" s="28"/>
    </row>
    <row r="38" spans="1:15" ht="19.5" customHeight="1">
      <c r="A38" s="65" t="s">
        <v>11</v>
      </c>
      <c r="B38" s="50"/>
      <c r="C38" s="50"/>
      <c r="D38" s="50"/>
      <c r="E38" s="50"/>
      <c r="F38" s="50"/>
      <c r="G38" s="36"/>
      <c r="H38" s="36"/>
      <c r="I38" s="27"/>
      <c r="J38" s="27"/>
      <c r="K38" s="27"/>
      <c r="M38" s="39"/>
      <c r="N38" s="27"/>
      <c r="O38" s="27"/>
    </row>
    <row r="39" spans="1:15" ht="20.25" customHeight="1">
      <c r="A39" s="65"/>
      <c r="B39" s="50"/>
      <c r="C39" s="50"/>
      <c r="D39" s="50"/>
      <c r="E39" s="50"/>
      <c r="F39" s="50"/>
      <c r="G39" s="36"/>
      <c r="H39" s="36"/>
      <c r="I39" s="254" t="s">
        <v>44</v>
      </c>
      <c r="J39" s="254"/>
      <c r="K39" s="254"/>
      <c r="L39" s="254"/>
      <c r="M39" s="254"/>
      <c r="N39" s="254"/>
      <c r="O39" s="254"/>
    </row>
    <row r="40" spans="1:15" ht="19.5" customHeight="1">
      <c r="A40" s="60"/>
      <c r="B40" s="60"/>
      <c r="C40" s="60"/>
      <c r="D40" s="60"/>
      <c r="E40" s="60"/>
      <c r="F40" s="60"/>
      <c r="G40" s="60"/>
      <c r="H40" s="60"/>
      <c r="I40" s="251" t="s">
        <v>102</v>
      </c>
      <c r="J40" s="251"/>
      <c r="K40" s="251"/>
      <c r="L40" s="170"/>
      <c r="M40" s="251" t="s">
        <v>103</v>
      </c>
      <c r="N40" s="251"/>
      <c r="O40" s="251"/>
    </row>
    <row r="41" spans="1:15" ht="19.5" customHeight="1">
      <c r="A41" s="60"/>
      <c r="B41" s="60"/>
      <c r="C41" s="60"/>
      <c r="D41" s="60"/>
      <c r="E41" s="60"/>
      <c r="F41" s="60"/>
      <c r="G41" s="171" t="s">
        <v>1</v>
      </c>
      <c r="H41" s="60"/>
      <c r="I41" s="177" t="str">
        <f>I8</f>
        <v>2558</v>
      </c>
      <c r="J41" s="27"/>
      <c r="K41" s="163" t="str">
        <f>K8</f>
        <v>2557</v>
      </c>
      <c r="M41" s="105" t="str">
        <f>I8</f>
        <v>2558</v>
      </c>
      <c r="N41" s="27"/>
      <c r="O41" s="163" t="str">
        <f>K8</f>
        <v>2557</v>
      </c>
    </row>
    <row r="42" spans="1:15" ht="5.25" customHeight="1">
      <c r="A42" s="60"/>
      <c r="B42" s="60"/>
      <c r="C42" s="60"/>
      <c r="D42" s="60"/>
      <c r="E42" s="60"/>
      <c r="F42" s="60"/>
      <c r="G42" s="155"/>
      <c r="H42" s="27"/>
      <c r="I42" s="242"/>
      <c r="J42" s="28"/>
      <c r="K42" s="164"/>
      <c r="M42" s="39"/>
      <c r="N42" s="28"/>
      <c r="O42" s="164"/>
    </row>
    <row r="43" spans="1:15" ht="19.5" customHeight="1">
      <c r="A43" s="58" t="s">
        <v>12</v>
      </c>
      <c r="B43" s="60"/>
      <c r="C43" s="60"/>
      <c r="D43" s="60"/>
      <c r="E43" s="60"/>
      <c r="F43" s="60"/>
      <c r="G43" s="62"/>
      <c r="H43" s="60"/>
      <c r="I43" s="48"/>
      <c r="J43" s="48"/>
      <c r="K43" s="48"/>
      <c r="N43" s="48"/>
      <c r="O43" s="48"/>
    </row>
    <row r="44" spans="1:15" ht="19.5" customHeight="1">
      <c r="A44" s="60" t="s">
        <v>61</v>
      </c>
      <c r="B44" s="60"/>
      <c r="C44" s="60"/>
      <c r="D44" s="60"/>
      <c r="E44" s="60"/>
      <c r="F44" s="60"/>
      <c r="G44" s="62"/>
      <c r="H44" s="60"/>
      <c r="I44" s="48"/>
      <c r="J44" s="48"/>
      <c r="K44" s="48"/>
      <c r="N44" s="48"/>
      <c r="O44" s="48"/>
    </row>
    <row r="45" spans="1:15" ht="19.5" customHeight="1">
      <c r="A45" s="63" t="s">
        <v>138</v>
      </c>
      <c r="B45" s="60" t="s">
        <v>64</v>
      </c>
      <c r="C45" s="60"/>
      <c r="D45" s="60"/>
      <c r="E45" s="60"/>
      <c r="F45" s="60"/>
      <c r="G45" s="62" t="s">
        <v>238</v>
      </c>
      <c r="H45" s="60"/>
      <c r="I45" s="29">
        <v>563514</v>
      </c>
      <c r="J45" s="32"/>
      <c r="K45" s="29">
        <f>563909+14992</f>
        <v>578901</v>
      </c>
      <c r="M45" s="32">
        <v>563514</v>
      </c>
      <c r="N45" s="32"/>
      <c r="O45" s="32">
        <f>563909+14992</f>
        <v>578901</v>
      </c>
    </row>
    <row r="46" spans="1:15" ht="19.5" customHeight="1">
      <c r="A46" s="60" t="s">
        <v>42</v>
      </c>
      <c r="B46" s="60"/>
      <c r="C46" s="60"/>
      <c r="D46" s="60"/>
      <c r="E46" s="60"/>
      <c r="F46" s="60"/>
      <c r="G46" s="62"/>
      <c r="H46" s="60"/>
      <c r="I46" s="29"/>
      <c r="J46" s="32"/>
      <c r="K46" s="29"/>
      <c r="N46" s="32"/>
      <c r="O46" s="29"/>
    </row>
    <row r="47" spans="1:15" ht="19.5" customHeight="1">
      <c r="A47" s="60"/>
      <c r="B47" s="68" t="s">
        <v>8</v>
      </c>
      <c r="C47" s="60" t="s">
        <v>128</v>
      </c>
      <c r="D47" s="60"/>
      <c r="E47" s="60"/>
      <c r="F47" s="60"/>
      <c r="G47" s="62">
        <v>4</v>
      </c>
      <c r="H47" s="60"/>
      <c r="I47" s="29">
        <v>5</v>
      </c>
      <c r="J47" s="32"/>
      <c r="K47" s="29">
        <v>10</v>
      </c>
      <c r="M47" s="29">
        <v>5</v>
      </c>
      <c r="N47" s="32"/>
      <c r="O47" s="29">
        <v>10</v>
      </c>
    </row>
    <row r="48" spans="1:21" ht="19.5" customHeight="1">
      <c r="A48" s="60"/>
      <c r="B48" s="68" t="s">
        <v>8</v>
      </c>
      <c r="C48" s="60" t="s">
        <v>129</v>
      </c>
      <c r="D48" s="60"/>
      <c r="E48" s="60"/>
      <c r="F48" s="60"/>
      <c r="G48" s="62">
        <v>32</v>
      </c>
      <c r="H48" s="60"/>
      <c r="I48" s="29">
        <v>50015</v>
      </c>
      <c r="J48" s="32"/>
      <c r="K48" s="29">
        <f>47687-14992</f>
        <v>32695</v>
      </c>
      <c r="M48" s="29">
        <v>42145</v>
      </c>
      <c r="N48" s="32"/>
      <c r="O48" s="29">
        <f>41786-14992</f>
        <v>26794</v>
      </c>
      <c r="U48" s="70"/>
    </row>
    <row r="49" spans="1:21" ht="19.5" customHeight="1">
      <c r="A49" s="60" t="s">
        <v>130</v>
      </c>
      <c r="B49" s="60"/>
      <c r="C49" s="60"/>
      <c r="D49" s="60"/>
      <c r="E49" s="60"/>
      <c r="F49" s="60"/>
      <c r="G49" s="62">
        <v>4</v>
      </c>
      <c r="H49" s="60"/>
      <c r="I49" s="29">
        <v>1492</v>
      </c>
      <c r="J49" s="32"/>
      <c r="K49" s="29">
        <v>1297</v>
      </c>
      <c r="M49" s="29">
        <v>1093</v>
      </c>
      <c r="N49" s="32"/>
      <c r="O49" s="29">
        <v>1241</v>
      </c>
      <c r="U49" s="70"/>
    </row>
    <row r="50" spans="1:15" ht="19.5" customHeight="1">
      <c r="A50" s="60" t="s">
        <v>83</v>
      </c>
      <c r="B50" s="60"/>
      <c r="C50" s="60"/>
      <c r="D50" s="60"/>
      <c r="E50" s="60"/>
      <c r="F50" s="60"/>
      <c r="G50" s="62"/>
      <c r="H50" s="60"/>
      <c r="I50" s="29"/>
      <c r="J50" s="32"/>
      <c r="K50" s="29"/>
      <c r="N50" s="32"/>
      <c r="O50" s="29"/>
    </row>
    <row r="51" spans="1:15" ht="19.5" customHeight="1">
      <c r="A51" s="80" t="s">
        <v>84</v>
      </c>
      <c r="B51" s="60"/>
      <c r="C51" s="60"/>
      <c r="D51" s="60"/>
      <c r="E51" s="60"/>
      <c r="F51" s="60"/>
      <c r="G51" s="62">
        <v>17</v>
      </c>
      <c r="H51" s="60"/>
      <c r="I51" s="29">
        <v>2053</v>
      </c>
      <c r="J51" s="32"/>
      <c r="K51" s="29">
        <v>3766</v>
      </c>
      <c r="M51" s="32">
        <v>2053</v>
      </c>
      <c r="N51" s="32"/>
      <c r="O51" s="32">
        <v>3766</v>
      </c>
    </row>
    <row r="52" spans="1:15" ht="19.5" customHeight="1">
      <c r="A52" s="60" t="s">
        <v>92</v>
      </c>
      <c r="B52" s="60"/>
      <c r="C52" s="60"/>
      <c r="D52" s="60"/>
      <c r="E52" s="60"/>
      <c r="F52" s="60"/>
      <c r="G52" s="62"/>
      <c r="H52" s="60"/>
      <c r="I52" s="29"/>
      <c r="J52" s="32"/>
      <c r="K52" s="29"/>
      <c r="N52" s="32"/>
      <c r="O52" s="29"/>
    </row>
    <row r="53" spans="1:15" ht="19.5" customHeight="1">
      <c r="A53" s="80" t="s">
        <v>93</v>
      </c>
      <c r="B53" s="60"/>
      <c r="C53" s="60"/>
      <c r="D53" s="60"/>
      <c r="E53" s="60"/>
      <c r="F53" s="60"/>
      <c r="G53" s="62">
        <v>18</v>
      </c>
      <c r="H53" s="60"/>
      <c r="I53" s="29">
        <v>19203</v>
      </c>
      <c r="J53" s="32"/>
      <c r="K53" s="29">
        <v>6138</v>
      </c>
      <c r="M53" s="32">
        <v>6321</v>
      </c>
      <c r="N53" s="32"/>
      <c r="O53" s="32">
        <v>6138</v>
      </c>
    </row>
    <row r="54" spans="1:15" ht="19.5" customHeight="1">
      <c r="A54" s="63" t="s">
        <v>233</v>
      </c>
      <c r="B54" s="60"/>
      <c r="C54" s="60"/>
      <c r="D54" s="60"/>
      <c r="E54" s="60"/>
      <c r="F54" s="60"/>
      <c r="G54" s="62"/>
      <c r="H54" s="60"/>
      <c r="I54" s="29"/>
      <c r="J54" s="32"/>
      <c r="K54" s="29"/>
      <c r="M54" s="32"/>
      <c r="N54" s="32"/>
      <c r="O54" s="32"/>
    </row>
    <row r="55" spans="1:15" ht="19.5" customHeight="1">
      <c r="A55" s="80" t="s">
        <v>234</v>
      </c>
      <c r="B55" s="60"/>
      <c r="C55" s="60"/>
      <c r="D55" s="60"/>
      <c r="E55" s="60"/>
      <c r="F55" s="60"/>
      <c r="G55" s="62">
        <v>4</v>
      </c>
      <c r="H55" s="60"/>
      <c r="I55" s="29">
        <v>18790</v>
      </c>
      <c r="J55" s="32"/>
      <c r="K55" s="29">
        <v>0</v>
      </c>
      <c r="M55" s="32">
        <v>0</v>
      </c>
      <c r="N55" s="32"/>
      <c r="O55" s="32">
        <v>0</v>
      </c>
    </row>
    <row r="56" spans="1:16" ht="19.5" customHeight="1">
      <c r="A56" s="41" t="s">
        <v>48</v>
      </c>
      <c r="B56" s="60"/>
      <c r="C56" s="60"/>
      <c r="D56" s="60"/>
      <c r="E56" s="60"/>
      <c r="F56" s="60"/>
      <c r="G56" s="62"/>
      <c r="H56" s="60"/>
      <c r="I56" s="29">
        <v>92</v>
      </c>
      <c r="J56" s="32"/>
      <c r="K56" s="29">
        <v>1066</v>
      </c>
      <c r="L56" s="29"/>
      <c r="M56" s="32">
        <v>0</v>
      </c>
      <c r="N56" s="29"/>
      <c r="O56" s="32">
        <v>1066</v>
      </c>
      <c r="P56" s="29"/>
    </row>
    <row r="57" spans="1:15" ht="19.5" customHeight="1">
      <c r="A57" s="41" t="s">
        <v>69</v>
      </c>
      <c r="B57" s="60"/>
      <c r="C57" s="60"/>
      <c r="D57" s="60"/>
      <c r="E57" s="60"/>
      <c r="F57" s="60"/>
      <c r="G57" s="62">
        <v>16</v>
      </c>
      <c r="H57" s="60"/>
      <c r="I57" s="29">
        <v>68022</v>
      </c>
      <c r="J57" s="32"/>
      <c r="K57" s="29">
        <v>74892</v>
      </c>
      <c r="M57" s="29">
        <v>60533</v>
      </c>
      <c r="N57" s="32"/>
      <c r="O57" s="29">
        <v>67782</v>
      </c>
    </row>
    <row r="58" spans="1:15" ht="19.5" customHeight="1">
      <c r="A58" s="58" t="s">
        <v>13</v>
      </c>
      <c r="B58" s="41"/>
      <c r="C58" s="60"/>
      <c r="D58" s="60"/>
      <c r="E58" s="60"/>
      <c r="F58" s="60"/>
      <c r="G58" s="157"/>
      <c r="H58" s="60"/>
      <c r="I58" s="31">
        <f>SUM(I45:I57)</f>
        <v>723186</v>
      </c>
      <c r="J58" s="32"/>
      <c r="K58" s="31">
        <f>SUM(K45:K57)</f>
        <v>698765</v>
      </c>
      <c r="M58" s="31">
        <f>SUM(M45:M57)</f>
        <v>675664</v>
      </c>
      <c r="N58" s="32"/>
      <c r="O58" s="31">
        <f>SUM(O45:O57)</f>
        <v>685698</v>
      </c>
    </row>
    <row r="59" spans="1:15" ht="2.25" customHeight="1">
      <c r="A59" s="60"/>
      <c r="B59" s="60"/>
      <c r="C59" s="60"/>
      <c r="D59" s="60"/>
      <c r="E59" s="60"/>
      <c r="F59" s="60"/>
      <c r="G59" s="62"/>
      <c r="H59" s="60"/>
      <c r="I59" s="32"/>
      <c r="J59" s="32"/>
      <c r="K59" s="32"/>
      <c r="M59" s="39"/>
      <c r="N59" s="32"/>
      <c r="O59" s="32"/>
    </row>
    <row r="60" spans="1:15" ht="19.5" customHeight="1">
      <c r="A60" s="58" t="s">
        <v>14</v>
      </c>
      <c r="B60" s="41"/>
      <c r="C60" s="60"/>
      <c r="D60" s="60"/>
      <c r="E60" s="60"/>
      <c r="F60" s="60"/>
      <c r="G60" s="157"/>
      <c r="H60" s="60"/>
      <c r="I60" s="44"/>
      <c r="J60" s="44"/>
      <c r="K60" s="44"/>
      <c r="M60" s="39"/>
      <c r="N60" s="44"/>
      <c r="O60" s="44"/>
    </row>
    <row r="61" spans="1:15" ht="19.5" customHeight="1">
      <c r="A61" s="41" t="s">
        <v>82</v>
      </c>
      <c r="B61" s="60"/>
      <c r="C61" s="60"/>
      <c r="D61" s="60"/>
      <c r="E61" s="60"/>
      <c r="F61" s="60"/>
      <c r="G61" s="62">
        <v>17</v>
      </c>
      <c r="H61" s="60"/>
      <c r="I61" s="32">
        <v>564</v>
      </c>
      <c r="J61" s="32"/>
      <c r="K61" s="32">
        <v>1994</v>
      </c>
      <c r="M61" s="39">
        <v>159</v>
      </c>
      <c r="N61" s="32"/>
      <c r="O61" s="39">
        <v>1994</v>
      </c>
    </row>
    <row r="62" spans="1:15" ht="19.5" customHeight="1">
      <c r="A62" s="41" t="s">
        <v>94</v>
      </c>
      <c r="B62" s="60"/>
      <c r="C62" s="60"/>
      <c r="D62" s="60"/>
      <c r="E62" s="60"/>
      <c r="F62" s="60"/>
      <c r="G62" s="62">
        <v>18</v>
      </c>
      <c r="H62" s="60"/>
      <c r="I62" s="32">
        <v>90541</v>
      </c>
      <c r="J62" s="32"/>
      <c r="K62" s="32">
        <v>12125</v>
      </c>
      <c r="M62" s="39">
        <v>5791</v>
      </c>
      <c r="N62" s="32"/>
      <c r="O62" s="39">
        <v>12125</v>
      </c>
    </row>
    <row r="63" spans="1:15" ht="19.5" customHeight="1">
      <c r="A63" s="66" t="s">
        <v>197</v>
      </c>
      <c r="B63" s="60"/>
      <c r="C63" s="60"/>
      <c r="D63" s="60"/>
      <c r="E63" s="60"/>
      <c r="F63" s="60"/>
      <c r="G63" s="62"/>
      <c r="H63" s="60"/>
      <c r="I63" s="32"/>
      <c r="J63" s="32"/>
      <c r="K63" s="32"/>
      <c r="N63" s="32"/>
      <c r="O63" s="29"/>
    </row>
    <row r="64" spans="1:15" ht="19.5" customHeight="1">
      <c r="A64" s="81" t="s">
        <v>198</v>
      </c>
      <c r="B64" s="60"/>
      <c r="C64" s="60"/>
      <c r="D64" s="60"/>
      <c r="E64" s="60"/>
      <c r="F64" s="60"/>
      <c r="G64" s="62">
        <v>19</v>
      </c>
      <c r="H64" s="60"/>
      <c r="I64" s="32">
        <v>5314</v>
      </c>
      <c r="J64" s="32"/>
      <c r="K64" s="32">
        <v>4241</v>
      </c>
      <c r="M64" s="29">
        <v>4722</v>
      </c>
      <c r="N64" s="32"/>
      <c r="O64" s="29">
        <v>3809</v>
      </c>
    </row>
    <row r="65" spans="1:15" ht="19.5" customHeight="1">
      <c r="A65" s="82" t="s">
        <v>108</v>
      </c>
      <c r="B65" s="60"/>
      <c r="C65" s="60"/>
      <c r="D65" s="60"/>
      <c r="E65" s="60"/>
      <c r="F65" s="60"/>
      <c r="G65" s="62"/>
      <c r="H65" s="60"/>
      <c r="I65" s="34">
        <v>3146</v>
      </c>
      <c r="J65" s="32"/>
      <c r="K65" s="34">
        <v>4046</v>
      </c>
      <c r="L65" s="51"/>
      <c r="M65" s="39">
        <v>3146</v>
      </c>
      <c r="N65" s="32"/>
      <c r="O65" s="39">
        <v>4046</v>
      </c>
    </row>
    <row r="66" spans="1:15" ht="19.5" customHeight="1">
      <c r="A66" s="67" t="s">
        <v>73</v>
      </c>
      <c r="B66" s="60"/>
      <c r="C66" s="60"/>
      <c r="D66" s="60"/>
      <c r="E66" s="60"/>
      <c r="F66" s="60"/>
      <c r="G66" s="62"/>
      <c r="H66" s="60"/>
      <c r="I66" s="31">
        <f>SUM(I61:I65)</f>
        <v>99565</v>
      </c>
      <c r="J66" s="32"/>
      <c r="K66" s="31">
        <f>SUM(K61:K65)</f>
        <v>22406</v>
      </c>
      <c r="M66" s="104">
        <f>SUM(M61:M65)</f>
        <v>13818</v>
      </c>
      <c r="N66" s="32"/>
      <c r="O66" s="31">
        <f>SUM(O61:O65)</f>
        <v>21974</v>
      </c>
    </row>
    <row r="67" spans="1:15" ht="3" customHeight="1">
      <c r="A67" s="60"/>
      <c r="B67" s="60"/>
      <c r="C67" s="60"/>
      <c r="D67" s="60"/>
      <c r="E67" s="60"/>
      <c r="F67" s="60"/>
      <c r="G67" s="62"/>
      <c r="H67" s="60"/>
      <c r="I67" s="32"/>
      <c r="J67" s="32"/>
      <c r="K67" s="32"/>
      <c r="M67" s="39"/>
      <c r="N67" s="32"/>
      <c r="O67" s="32"/>
    </row>
    <row r="68" spans="1:15" ht="19.5" customHeight="1">
      <c r="A68" s="58" t="s">
        <v>15</v>
      </c>
      <c r="B68" s="60"/>
      <c r="C68" s="60"/>
      <c r="D68" s="60"/>
      <c r="E68" s="60"/>
      <c r="F68" s="60"/>
      <c r="G68" s="62"/>
      <c r="H68" s="60"/>
      <c r="I68" s="34">
        <f>+I58+I66</f>
        <v>822751</v>
      </c>
      <c r="J68" s="44"/>
      <c r="K68" s="34">
        <f>+K58+K66</f>
        <v>721171</v>
      </c>
      <c r="M68" s="105">
        <f>M58+M66</f>
        <v>689482</v>
      </c>
      <c r="N68" s="44"/>
      <c r="O68" s="34">
        <f>+O58+O66</f>
        <v>707672</v>
      </c>
    </row>
    <row r="69" spans="1:15" ht="19.5" customHeight="1">
      <c r="A69" s="58"/>
      <c r="B69" s="60"/>
      <c r="C69" s="60"/>
      <c r="D69" s="60"/>
      <c r="E69" s="60"/>
      <c r="F69" s="60"/>
      <c r="G69" s="62"/>
      <c r="H69" s="60"/>
      <c r="I69" s="32"/>
      <c r="J69" s="44"/>
      <c r="K69" s="32"/>
      <c r="M69" s="39"/>
      <c r="N69" s="44"/>
      <c r="O69" s="32"/>
    </row>
    <row r="70" spans="1:15" ht="19.5" customHeight="1">
      <c r="A70" s="58"/>
      <c r="B70" s="60"/>
      <c r="C70" s="60"/>
      <c r="D70" s="60"/>
      <c r="E70" s="60"/>
      <c r="F70" s="60"/>
      <c r="G70" s="62"/>
      <c r="H70" s="60"/>
      <c r="I70" s="32"/>
      <c r="J70" s="44"/>
      <c r="K70" s="32"/>
      <c r="M70" s="39"/>
      <c r="N70" s="44"/>
      <c r="O70" s="32"/>
    </row>
    <row r="71" spans="1:15" ht="19.5" customHeight="1">
      <c r="A71" s="58"/>
      <c r="B71" s="60"/>
      <c r="C71" s="60"/>
      <c r="D71" s="60"/>
      <c r="E71" s="60"/>
      <c r="F71" s="60"/>
      <c r="G71" s="62"/>
      <c r="H71" s="60"/>
      <c r="I71" s="32"/>
      <c r="J71" s="44"/>
      <c r="K71" s="32"/>
      <c r="M71" s="39"/>
      <c r="N71" s="44"/>
      <c r="O71" s="32"/>
    </row>
    <row r="72" spans="1:15" ht="19.5" customHeight="1">
      <c r="A72" s="58"/>
      <c r="B72" s="60"/>
      <c r="C72" s="60"/>
      <c r="D72" s="60"/>
      <c r="E72" s="60"/>
      <c r="F72" s="60"/>
      <c r="G72" s="62"/>
      <c r="H72" s="60"/>
      <c r="I72" s="32"/>
      <c r="J72" s="44"/>
      <c r="K72" s="32"/>
      <c r="M72" s="39"/>
      <c r="N72" s="44"/>
      <c r="O72" s="32"/>
    </row>
    <row r="73" spans="1:15" ht="19.5" customHeight="1">
      <c r="A73" s="58"/>
      <c r="B73" s="60"/>
      <c r="C73" s="60"/>
      <c r="D73" s="60"/>
      <c r="E73" s="60"/>
      <c r="F73" s="60"/>
      <c r="G73" s="62"/>
      <c r="H73" s="60"/>
      <c r="I73" s="32"/>
      <c r="J73" s="44"/>
      <c r="K73" s="32"/>
      <c r="M73" s="39"/>
      <c r="N73" s="44"/>
      <c r="O73" s="32"/>
    </row>
    <row r="74" spans="1:15" ht="19.5" customHeight="1">
      <c r="A74" s="58"/>
      <c r="B74" s="60"/>
      <c r="C74" s="60"/>
      <c r="D74" s="60"/>
      <c r="E74" s="60"/>
      <c r="F74" s="60"/>
      <c r="G74" s="62"/>
      <c r="H74" s="60"/>
      <c r="I74" s="32"/>
      <c r="J74" s="44"/>
      <c r="K74" s="32"/>
      <c r="M74" s="39"/>
      <c r="N74" s="44"/>
      <c r="O74" s="32"/>
    </row>
    <row r="75" spans="1:15" s="102" customFormat="1" ht="20.25" customHeight="1">
      <c r="A75" s="59" t="s">
        <v>123</v>
      </c>
      <c r="G75" s="178"/>
      <c r="I75" s="32"/>
      <c r="J75" s="166"/>
      <c r="K75" s="32"/>
      <c r="M75" s="39"/>
      <c r="N75" s="166"/>
      <c r="O75" s="32"/>
    </row>
    <row r="76" spans="1:15" s="102" customFormat="1" ht="20.25" customHeight="1">
      <c r="A76" s="65" t="s">
        <v>71</v>
      </c>
      <c r="G76" s="178"/>
      <c r="I76" s="32"/>
      <c r="J76" s="166"/>
      <c r="K76" s="32"/>
      <c r="M76" s="39"/>
      <c r="N76" s="166"/>
      <c r="O76" s="32"/>
    </row>
    <row r="77" spans="1:15" s="102" customFormat="1" ht="20.25" customHeight="1">
      <c r="A77" s="65" t="str">
        <f>A3</f>
        <v>ณ วันที่ 31 ธันวาคม 2558 และ 2557</v>
      </c>
      <c r="G77" s="178"/>
      <c r="I77" s="32"/>
      <c r="J77" s="166"/>
      <c r="K77" s="32"/>
      <c r="M77" s="39"/>
      <c r="N77" s="166"/>
      <c r="O77" s="32"/>
    </row>
    <row r="78" spans="1:15" ht="19.5" customHeight="1">
      <c r="A78" s="58"/>
      <c r="B78" s="60"/>
      <c r="C78" s="60"/>
      <c r="D78" s="60"/>
      <c r="E78" s="60"/>
      <c r="F78" s="60"/>
      <c r="G78" s="62"/>
      <c r="H78" s="60"/>
      <c r="I78" s="32"/>
      <c r="J78" s="44"/>
      <c r="K78" s="32"/>
      <c r="M78" s="39"/>
      <c r="N78" s="44"/>
      <c r="O78" s="32"/>
    </row>
    <row r="79" spans="1:15" ht="19.5" customHeight="1">
      <c r="A79" s="65" t="s">
        <v>127</v>
      </c>
      <c r="B79" s="50"/>
      <c r="C79" s="50"/>
      <c r="D79" s="50"/>
      <c r="E79" s="50"/>
      <c r="F79" s="50"/>
      <c r="G79" s="36"/>
      <c r="H79" s="36"/>
      <c r="I79" s="27"/>
      <c r="J79" s="27"/>
      <c r="K79" s="27"/>
      <c r="M79" s="39"/>
      <c r="N79" s="27"/>
      <c r="O79" s="27"/>
    </row>
    <row r="80" spans="1:15" ht="20.25" customHeight="1">
      <c r="A80" s="65"/>
      <c r="B80" s="50"/>
      <c r="C80" s="50"/>
      <c r="D80" s="50"/>
      <c r="E80" s="50"/>
      <c r="F80" s="50"/>
      <c r="G80" s="36"/>
      <c r="H80" s="36"/>
      <c r="I80" s="254" t="s">
        <v>44</v>
      </c>
      <c r="J80" s="254"/>
      <c r="K80" s="254"/>
      <c r="L80" s="254"/>
      <c r="M80" s="254"/>
      <c r="N80" s="254"/>
      <c r="O80" s="254"/>
    </row>
    <row r="81" spans="1:15" ht="19.5" customHeight="1">
      <c r="A81" s="60"/>
      <c r="B81" s="60"/>
      <c r="C81" s="60"/>
      <c r="D81" s="60"/>
      <c r="E81" s="60"/>
      <c r="F81" s="60"/>
      <c r="G81" s="60"/>
      <c r="H81" s="60"/>
      <c r="I81" s="251" t="s">
        <v>102</v>
      </c>
      <c r="J81" s="251"/>
      <c r="K81" s="251"/>
      <c r="M81" s="251" t="s">
        <v>103</v>
      </c>
      <c r="N81" s="251"/>
      <c r="O81" s="251"/>
    </row>
    <row r="82" spans="1:15" ht="19.5" customHeight="1">
      <c r="A82" s="60"/>
      <c r="B82" s="60"/>
      <c r="C82" s="60"/>
      <c r="D82" s="60"/>
      <c r="E82" s="60"/>
      <c r="F82" s="60"/>
      <c r="G82" s="171" t="s">
        <v>1</v>
      </c>
      <c r="H82" s="60"/>
      <c r="I82" s="177" t="str">
        <f>I8</f>
        <v>2558</v>
      </c>
      <c r="J82" s="27"/>
      <c r="K82" s="163" t="str">
        <f>K8</f>
        <v>2557</v>
      </c>
      <c r="M82" s="105" t="str">
        <f>I8</f>
        <v>2558</v>
      </c>
      <c r="N82" s="27"/>
      <c r="O82" s="163" t="str">
        <f>K8</f>
        <v>2557</v>
      </c>
    </row>
    <row r="83" spans="1:15" ht="19.5" customHeight="1">
      <c r="A83" s="58" t="s">
        <v>16</v>
      </c>
      <c r="B83" s="60"/>
      <c r="C83" s="60"/>
      <c r="D83" s="60"/>
      <c r="E83" s="60"/>
      <c r="F83" s="60"/>
      <c r="G83" s="60"/>
      <c r="H83" s="60"/>
      <c r="I83" s="47"/>
      <c r="J83" s="47"/>
      <c r="K83" s="47"/>
      <c r="M83" s="79"/>
      <c r="N83" s="47"/>
      <c r="O83" s="47"/>
    </row>
    <row r="84" spans="1:16" ht="19.5" customHeight="1">
      <c r="A84" s="41" t="s">
        <v>37</v>
      </c>
      <c r="B84" s="60"/>
      <c r="C84" s="60"/>
      <c r="D84" s="60"/>
      <c r="E84" s="60"/>
      <c r="F84" s="60"/>
      <c r="G84" s="60"/>
      <c r="H84" s="60"/>
      <c r="I84" s="47"/>
      <c r="J84" s="47"/>
      <c r="K84" s="47"/>
      <c r="M84" s="79"/>
      <c r="N84" s="47"/>
      <c r="O84" s="47"/>
      <c r="P84" s="132"/>
    </row>
    <row r="85" spans="2:16" ht="19.5" customHeight="1" thickBot="1">
      <c r="B85" s="41" t="s">
        <v>177</v>
      </c>
      <c r="C85" s="60"/>
      <c r="D85" s="60"/>
      <c r="E85" s="60"/>
      <c r="F85" s="60"/>
      <c r="G85" s="62">
        <v>20</v>
      </c>
      <c r="H85" s="60"/>
      <c r="I85" s="49">
        <v>240000</v>
      </c>
      <c r="J85" s="47"/>
      <c r="K85" s="49">
        <v>240000</v>
      </c>
      <c r="M85" s="49">
        <v>240000</v>
      </c>
      <c r="N85" s="47"/>
      <c r="O85" s="49">
        <v>240000</v>
      </c>
      <c r="P85" s="133"/>
    </row>
    <row r="86" spans="2:15" ht="19.5" customHeight="1" thickTop="1">
      <c r="B86" s="41" t="s">
        <v>17</v>
      </c>
      <c r="C86" s="60"/>
      <c r="D86" s="60"/>
      <c r="E86" s="60"/>
      <c r="F86" s="60"/>
      <c r="G86" s="62">
        <v>20</v>
      </c>
      <c r="H86" s="60"/>
      <c r="I86" s="42">
        <f>'SE-Conso_8'!E26</f>
        <v>160000</v>
      </c>
      <c r="J86" s="47"/>
      <c r="K86" s="42">
        <f>'SE-Conso_8'!E21</f>
        <v>160000</v>
      </c>
      <c r="M86" s="79">
        <f>SE_9!J23</f>
        <v>160000</v>
      </c>
      <c r="N86" s="47"/>
      <c r="O86" s="42">
        <f>SE_9!J19</f>
        <v>160000</v>
      </c>
    </row>
    <row r="87" spans="1:15" ht="19.5" customHeight="1">
      <c r="A87" s="41" t="s">
        <v>52</v>
      </c>
      <c r="B87" s="60"/>
      <c r="C87" s="60"/>
      <c r="D87" s="60"/>
      <c r="E87" s="60"/>
      <c r="F87" s="60"/>
      <c r="G87" s="62" t="s">
        <v>227</v>
      </c>
      <c r="H87" s="60"/>
      <c r="I87" s="42">
        <f>'SE-Conso_8'!G26</f>
        <v>78646</v>
      </c>
      <c r="J87" s="47"/>
      <c r="K87" s="42">
        <f>'SE-Conso_8'!G21</f>
        <v>78646</v>
      </c>
      <c r="M87" s="79">
        <f>SE_9!L23</f>
        <v>78646</v>
      </c>
      <c r="N87" s="47"/>
      <c r="O87" s="42">
        <f>SE_9!L19</f>
        <v>78646</v>
      </c>
    </row>
    <row r="88" spans="1:15" ht="19.5" customHeight="1">
      <c r="A88" s="41" t="s">
        <v>18</v>
      </c>
      <c r="B88" s="60"/>
      <c r="C88" s="60"/>
      <c r="D88" s="60"/>
      <c r="E88" s="60"/>
      <c r="F88" s="60"/>
      <c r="G88" s="62"/>
      <c r="H88" s="60"/>
      <c r="I88" s="42"/>
      <c r="J88" s="47"/>
      <c r="K88" s="42"/>
      <c r="M88" s="79"/>
      <c r="N88" s="47"/>
      <c r="O88" s="42"/>
    </row>
    <row r="89" spans="1:17" ht="19.5" customHeight="1">
      <c r="A89" s="68" t="s">
        <v>8</v>
      </c>
      <c r="B89" s="41" t="s">
        <v>74</v>
      </c>
      <c r="C89" s="60"/>
      <c r="D89" s="60"/>
      <c r="E89" s="60"/>
      <c r="F89" s="60"/>
      <c r="G89" s="62">
        <v>21</v>
      </c>
      <c r="H89" s="60"/>
      <c r="I89" s="42">
        <f>'SE-Conso_8'!I26</f>
        <v>16968</v>
      </c>
      <c r="J89" s="32"/>
      <c r="K89" s="42">
        <f>'SE-Conso_8'!I21</f>
        <v>16968</v>
      </c>
      <c r="M89" s="79">
        <f>SE_9!N23</f>
        <v>16968</v>
      </c>
      <c r="N89" s="32"/>
      <c r="O89" s="42">
        <f>SE_9!N19</f>
        <v>16968</v>
      </c>
      <c r="Q89" s="30" t="s">
        <v>110</v>
      </c>
    </row>
    <row r="90" spans="1:15" ht="19.5" customHeight="1">
      <c r="A90" s="68" t="s">
        <v>8</v>
      </c>
      <c r="B90" s="41" t="s">
        <v>53</v>
      </c>
      <c r="C90" s="60"/>
      <c r="D90" s="60"/>
      <c r="E90" s="60"/>
      <c r="F90" s="60"/>
      <c r="G90" s="62"/>
      <c r="H90" s="60"/>
      <c r="I90" s="42">
        <f>'SE-Conso_8'!K26</f>
        <v>281055</v>
      </c>
      <c r="J90" s="32"/>
      <c r="K90" s="29">
        <f>'SE-Conso_8'!K21</f>
        <v>307232</v>
      </c>
      <c r="L90" s="51"/>
      <c r="M90" s="29">
        <f>SE_9!P23</f>
        <v>282526</v>
      </c>
      <c r="N90" s="32"/>
      <c r="O90" s="29">
        <f>SE_9!P19</f>
        <v>319413</v>
      </c>
    </row>
    <row r="91" spans="1:15" ht="19.5" customHeight="1">
      <c r="A91" s="58" t="s">
        <v>137</v>
      </c>
      <c r="B91" s="60"/>
      <c r="C91" s="60"/>
      <c r="D91" s="60"/>
      <c r="E91" s="60"/>
      <c r="F91" s="60"/>
      <c r="G91" s="62"/>
      <c r="H91" s="60"/>
      <c r="I91" s="167">
        <f>SUM(I86:I90)</f>
        <v>536669</v>
      </c>
      <c r="J91" s="32"/>
      <c r="K91" s="167">
        <f>SUM(K86:K90)</f>
        <v>562846</v>
      </c>
      <c r="L91" s="69"/>
      <c r="M91" s="167">
        <f>SUM(M86:M90)</f>
        <v>538140</v>
      </c>
      <c r="N91" s="32"/>
      <c r="O91" s="167">
        <f>SUM(O86:O90)</f>
        <v>575027</v>
      </c>
    </row>
    <row r="92" spans="1:15" ht="3" customHeight="1">
      <c r="A92" s="60"/>
      <c r="B92" s="60"/>
      <c r="C92" s="60"/>
      <c r="D92" s="60"/>
      <c r="E92" s="60"/>
      <c r="F92" s="60"/>
      <c r="G92" s="62"/>
      <c r="H92" s="60"/>
      <c r="I92" s="32"/>
      <c r="J92" s="32"/>
      <c r="K92" s="32"/>
      <c r="L92" s="51"/>
      <c r="M92" s="39"/>
      <c r="N92" s="32"/>
      <c r="O92" s="32"/>
    </row>
    <row r="93" spans="1:15" ht="21.75">
      <c r="A93" s="60" t="s">
        <v>111</v>
      </c>
      <c r="B93" s="60"/>
      <c r="C93" s="60"/>
      <c r="D93" s="60"/>
      <c r="E93" s="60"/>
      <c r="F93" s="60"/>
      <c r="G93" s="62"/>
      <c r="H93" s="60"/>
      <c r="I93" s="34">
        <f>'SE-Conso_8'!O26</f>
        <v>298</v>
      </c>
      <c r="J93" s="32"/>
      <c r="K93" s="34">
        <f>'SE-Conso_8'!O21</f>
        <v>182</v>
      </c>
      <c r="L93" s="51"/>
      <c r="M93" s="105">
        <v>0</v>
      </c>
      <c r="N93" s="32"/>
      <c r="O93" s="34">
        <v>0</v>
      </c>
    </row>
    <row r="94" spans="1:15" ht="21.75">
      <c r="A94" s="58" t="s">
        <v>19</v>
      </c>
      <c r="B94" s="60"/>
      <c r="C94" s="60"/>
      <c r="D94" s="60"/>
      <c r="E94" s="60"/>
      <c r="F94" s="60"/>
      <c r="G94" s="62"/>
      <c r="H94" s="60"/>
      <c r="I94" s="32">
        <f>SUM(I91:I93)</f>
        <v>536967</v>
      </c>
      <c r="J94" s="32"/>
      <c r="K94" s="32">
        <f>SUM(K91:K93)</f>
        <v>563028</v>
      </c>
      <c r="L94" s="51"/>
      <c r="M94" s="32">
        <f>SUM(M91:M93)</f>
        <v>538140</v>
      </c>
      <c r="N94" s="32"/>
      <c r="O94" s="32">
        <f>SUM(O91:O93)</f>
        <v>575027</v>
      </c>
    </row>
    <row r="95" spans="1:19" ht="19.5" customHeight="1" thickBot="1">
      <c r="A95" s="58" t="s">
        <v>20</v>
      </c>
      <c r="B95" s="60"/>
      <c r="C95" s="60"/>
      <c r="D95" s="60"/>
      <c r="E95" s="60"/>
      <c r="F95" s="60"/>
      <c r="G95" s="62"/>
      <c r="H95" s="36"/>
      <c r="I95" s="113">
        <f>I94+I68</f>
        <v>1359718</v>
      </c>
      <c r="J95" s="32"/>
      <c r="K95" s="113">
        <f>K94+K68</f>
        <v>1284199</v>
      </c>
      <c r="M95" s="113">
        <f>M94+M68</f>
        <v>1227622</v>
      </c>
      <c r="N95" s="32"/>
      <c r="O95" s="113">
        <f>O94+O68</f>
        <v>1282699</v>
      </c>
      <c r="P95" s="70">
        <f>I95-I33</f>
        <v>0</v>
      </c>
      <c r="Q95" s="70">
        <f>K95-K33</f>
        <v>0</v>
      </c>
      <c r="R95" s="70">
        <f>M95-M33</f>
        <v>0</v>
      </c>
      <c r="S95" s="70">
        <f>O95-O33</f>
        <v>0</v>
      </c>
    </row>
    <row r="96" spans="1:18" ht="19.5" customHeight="1" thickTop="1">
      <c r="A96" s="58"/>
      <c r="B96" s="60"/>
      <c r="C96" s="60"/>
      <c r="D96" s="60"/>
      <c r="E96" s="60"/>
      <c r="F96" s="60"/>
      <c r="G96" s="62"/>
      <c r="H96" s="36"/>
      <c r="I96" s="32"/>
      <c r="J96" s="32"/>
      <c r="K96" s="32"/>
      <c r="M96" s="39"/>
      <c r="N96" s="32"/>
      <c r="O96" s="32"/>
      <c r="Q96" s="70"/>
      <c r="R96" s="70"/>
    </row>
    <row r="97" spans="1:18" ht="19.5" customHeight="1">
      <c r="A97" s="58"/>
      <c r="B97" s="60"/>
      <c r="C97" s="60"/>
      <c r="D97" s="60"/>
      <c r="E97" s="60"/>
      <c r="F97" s="60"/>
      <c r="G97" s="62"/>
      <c r="H97" s="36"/>
      <c r="I97" s="32"/>
      <c r="J97" s="32"/>
      <c r="K97" s="32"/>
      <c r="M97" s="39"/>
      <c r="N97" s="32"/>
      <c r="O97" s="32"/>
      <c r="Q97" s="70"/>
      <c r="R97" s="70"/>
    </row>
    <row r="98" spans="1:18" ht="19.5" customHeight="1">
      <c r="A98" s="58"/>
      <c r="B98" s="60"/>
      <c r="C98" s="60"/>
      <c r="D98" s="60"/>
      <c r="E98" s="60"/>
      <c r="F98" s="60"/>
      <c r="G98" s="62"/>
      <c r="H98" s="36"/>
      <c r="I98" s="32"/>
      <c r="J98" s="32"/>
      <c r="K98" s="32"/>
      <c r="M98" s="39"/>
      <c r="N98" s="32"/>
      <c r="O98" s="32"/>
      <c r="Q98" s="70"/>
      <c r="R98" s="70"/>
    </row>
    <row r="99" spans="1:18" ht="19.5" customHeight="1">
      <c r="A99" s="58"/>
      <c r="B99" s="60"/>
      <c r="C99" s="60"/>
      <c r="D99" s="60"/>
      <c r="E99" s="60"/>
      <c r="F99" s="60"/>
      <c r="G99" s="62"/>
      <c r="H99" s="36"/>
      <c r="I99" s="32"/>
      <c r="J99" s="32"/>
      <c r="K99" s="32"/>
      <c r="M99" s="39"/>
      <c r="N99" s="32"/>
      <c r="O99" s="32"/>
      <c r="Q99" s="70"/>
      <c r="R99" s="70"/>
    </row>
    <row r="100" spans="1:18" ht="19.5" customHeight="1">
      <c r="A100" s="58"/>
      <c r="B100" s="60"/>
      <c r="C100" s="60"/>
      <c r="D100" s="60"/>
      <c r="E100" s="60"/>
      <c r="F100" s="60"/>
      <c r="G100" s="62"/>
      <c r="H100" s="36"/>
      <c r="I100" s="32"/>
      <c r="J100" s="32"/>
      <c r="K100" s="32"/>
      <c r="M100" s="39"/>
      <c r="N100" s="32"/>
      <c r="O100" s="32"/>
      <c r="Q100" s="70"/>
      <c r="R100" s="70"/>
    </row>
    <row r="101" spans="1:18" ht="19.5" customHeight="1">
      <c r="A101" s="58"/>
      <c r="B101" s="60"/>
      <c r="C101" s="60"/>
      <c r="D101" s="60"/>
      <c r="E101" s="60"/>
      <c r="F101" s="60"/>
      <c r="G101" s="62"/>
      <c r="H101" s="36"/>
      <c r="I101" s="32"/>
      <c r="J101" s="32"/>
      <c r="K101" s="32"/>
      <c r="M101" s="39"/>
      <c r="N101" s="32"/>
      <c r="O101" s="32"/>
      <c r="Q101" s="70"/>
      <c r="R101" s="70"/>
    </row>
    <row r="102" spans="1:18" ht="19.5" customHeight="1">
      <c r="A102" s="58"/>
      <c r="B102" s="60"/>
      <c r="C102" s="60"/>
      <c r="D102" s="60"/>
      <c r="E102" s="60"/>
      <c r="F102" s="60"/>
      <c r="G102" s="62"/>
      <c r="H102" s="36"/>
      <c r="I102" s="32"/>
      <c r="J102" s="32"/>
      <c r="K102" s="32"/>
      <c r="M102" s="39"/>
      <c r="N102" s="32"/>
      <c r="O102" s="32"/>
      <c r="Q102" s="70"/>
      <c r="R102" s="70"/>
    </row>
    <row r="103" spans="1:18" ht="19.5" customHeight="1">
      <c r="A103" s="58"/>
      <c r="B103" s="60"/>
      <c r="C103" s="60"/>
      <c r="D103" s="60"/>
      <c r="E103" s="60"/>
      <c r="F103" s="60"/>
      <c r="G103" s="62"/>
      <c r="H103" s="36"/>
      <c r="I103" s="32"/>
      <c r="J103" s="32"/>
      <c r="K103" s="32"/>
      <c r="M103" s="39"/>
      <c r="N103" s="32"/>
      <c r="O103" s="32"/>
      <c r="Q103" s="70"/>
      <c r="R103" s="70"/>
    </row>
    <row r="104" spans="1:18" ht="19.5" customHeight="1">
      <c r="A104" s="58"/>
      <c r="B104" s="60"/>
      <c r="C104" s="60"/>
      <c r="D104" s="60"/>
      <c r="E104" s="60"/>
      <c r="F104" s="60"/>
      <c r="G104" s="62"/>
      <c r="H104" s="36"/>
      <c r="I104" s="32"/>
      <c r="J104" s="32"/>
      <c r="K104" s="32"/>
      <c r="M104" s="39"/>
      <c r="N104" s="32"/>
      <c r="O104" s="32"/>
      <c r="Q104" s="70"/>
      <c r="R104" s="70"/>
    </row>
    <row r="105" spans="1:18" ht="19.5" customHeight="1">
      <c r="A105" s="58"/>
      <c r="B105" s="60"/>
      <c r="C105" s="60"/>
      <c r="D105" s="60"/>
      <c r="E105" s="60"/>
      <c r="F105" s="60"/>
      <c r="G105" s="62"/>
      <c r="H105" s="36"/>
      <c r="I105" s="32"/>
      <c r="J105" s="32"/>
      <c r="K105" s="32"/>
      <c r="M105" s="39"/>
      <c r="N105" s="32"/>
      <c r="O105" s="32"/>
      <c r="Q105" s="70"/>
      <c r="R105" s="70"/>
    </row>
    <row r="106" spans="1:18" ht="19.5" customHeight="1">
      <c r="A106" s="58"/>
      <c r="B106" s="60"/>
      <c r="C106" s="60"/>
      <c r="D106" s="60"/>
      <c r="E106" s="60"/>
      <c r="F106" s="60"/>
      <c r="G106" s="62"/>
      <c r="H106" s="36"/>
      <c r="I106" s="32"/>
      <c r="J106" s="32"/>
      <c r="K106" s="32"/>
      <c r="M106" s="39"/>
      <c r="N106" s="32"/>
      <c r="O106" s="32"/>
      <c r="Q106" s="70"/>
      <c r="R106" s="70"/>
    </row>
    <row r="107" spans="1:18" ht="19.5" customHeight="1">
      <c r="A107" s="58"/>
      <c r="B107" s="60"/>
      <c r="C107" s="60"/>
      <c r="D107" s="60"/>
      <c r="E107" s="60"/>
      <c r="F107" s="60"/>
      <c r="G107" s="62"/>
      <c r="H107" s="36"/>
      <c r="I107" s="32"/>
      <c r="J107" s="32"/>
      <c r="K107" s="32"/>
      <c r="M107" s="39"/>
      <c r="N107" s="32"/>
      <c r="O107" s="32"/>
      <c r="Q107" s="70"/>
      <c r="R107" s="70"/>
    </row>
    <row r="108" spans="1:18" ht="19.5" customHeight="1">
      <c r="A108" s="58"/>
      <c r="B108" s="60"/>
      <c r="C108" s="60"/>
      <c r="D108" s="60"/>
      <c r="E108" s="60"/>
      <c r="F108" s="60"/>
      <c r="G108" s="62"/>
      <c r="H108" s="36"/>
      <c r="I108" s="32"/>
      <c r="J108" s="32"/>
      <c r="K108" s="32"/>
      <c r="M108" s="39"/>
      <c r="N108" s="32"/>
      <c r="O108" s="32"/>
      <c r="Q108" s="70"/>
      <c r="R108" s="70"/>
    </row>
    <row r="109" spans="1:18" ht="19.5" customHeight="1">
      <c r="A109" s="58"/>
      <c r="B109" s="60"/>
      <c r="C109" s="60"/>
      <c r="D109" s="60"/>
      <c r="E109" s="60"/>
      <c r="F109" s="60"/>
      <c r="G109" s="62"/>
      <c r="H109" s="36"/>
      <c r="I109" s="32"/>
      <c r="J109" s="32"/>
      <c r="K109" s="32"/>
      <c r="M109" s="39"/>
      <c r="N109" s="32"/>
      <c r="O109" s="32"/>
      <c r="Q109" s="70"/>
      <c r="R109" s="70"/>
    </row>
    <row r="110" spans="1:18" ht="19.5" customHeight="1">
      <c r="A110" s="58"/>
      <c r="B110" s="60"/>
      <c r="C110" s="60"/>
      <c r="D110" s="60"/>
      <c r="E110" s="60"/>
      <c r="F110" s="60"/>
      <c r="G110" s="62"/>
      <c r="H110" s="36"/>
      <c r="I110" s="32"/>
      <c r="J110" s="32"/>
      <c r="K110" s="32"/>
      <c r="M110" s="39"/>
      <c r="N110" s="32"/>
      <c r="O110" s="32"/>
      <c r="Q110" s="70"/>
      <c r="R110" s="70"/>
    </row>
    <row r="111" spans="1:18" ht="19.5" customHeight="1">
      <c r="A111" s="58"/>
      <c r="B111" s="60"/>
      <c r="C111" s="60"/>
      <c r="D111" s="60"/>
      <c r="E111" s="60"/>
      <c r="F111" s="60"/>
      <c r="G111" s="62"/>
      <c r="H111" s="36"/>
      <c r="I111" s="32"/>
      <c r="J111" s="32"/>
      <c r="K111" s="32"/>
      <c r="M111" s="39"/>
      <c r="N111" s="32"/>
      <c r="O111" s="32"/>
      <c r="Q111" s="70"/>
      <c r="R111" s="70"/>
    </row>
    <row r="112" spans="1:18" ht="19.5" customHeight="1">
      <c r="A112" s="58"/>
      <c r="B112" s="60"/>
      <c r="C112" s="60"/>
      <c r="D112" s="60"/>
      <c r="E112" s="60"/>
      <c r="F112" s="60"/>
      <c r="G112" s="62"/>
      <c r="H112" s="36"/>
      <c r="I112" s="32"/>
      <c r="J112" s="32"/>
      <c r="K112" s="32"/>
      <c r="M112" s="39"/>
      <c r="N112" s="32"/>
      <c r="O112" s="32"/>
      <c r="Q112" s="70"/>
      <c r="R112" s="70"/>
    </row>
    <row r="113" spans="1:18" ht="19.5" customHeight="1">
      <c r="A113" s="58"/>
      <c r="B113" s="60"/>
      <c r="C113" s="60"/>
      <c r="D113" s="60"/>
      <c r="E113" s="60"/>
      <c r="F113" s="60"/>
      <c r="G113" s="62"/>
      <c r="H113" s="36"/>
      <c r="I113" s="32"/>
      <c r="J113" s="32"/>
      <c r="K113" s="32"/>
      <c r="M113" s="39"/>
      <c r="N113" s="32"/>
      <c r="O113" s="32"/>
      <c r="Q113" s="70"/>
      <c r="R113" s="70"/>
    </row>
    <row r="114" spans="1:15" ht="27" customHeight="1" hidden="1">
      <c r="A114" s="65" t="str">
        <f>A75</f>
        <v>บริษัท พรพรหมเม็ททอล จำกัด (มหาชน) และบริษัทย่อย</v>
      </c>
      <c r="B114" s="29"/>
      <c r="C114" s="29"/>
      <c r="D114" s="29"/>
      <c r="E114" s="29"/>
      <c r="F114" s="29"/>
      <c r="G114" s="29"/>
      <c r="H114" s="29"/>
      <c r="I114" s="29"/>
      <c r="J114" s="103"/>
      <c r="K114" s="29"/>
      <c r="L114" s="103"/>
      <c r="M114" s="249" t="s">
        <v>95</v>
      </c>
      <c r="N114" s="249"/>
      <c r="O114" s="249"/>
    </row>
    <row r="115" spans="1:21" ht="27" customHeight="1" hidden="1">
      <c r="A115" s="65" t="s">
        <v>72</v>
      </c>
      <c r="B115" s="29"/>
      <c r="C115" s="29"/>
      <c r="D115" s="29"/>
      <c r="E115" s="29"/>
      <c r="F115" s="29"/>
      <c r="G115" s="29"/>
      <c r="H115" s="29"/>
      <c r="I115" s="29"/>
      <c r="J115" s="103"/>
      <c r="K115" s="29"/>
      <c r="L115" s="103"/>
      <c r="N115" s="103" t="s">
        <v>96</v>
      </c>
      <c r="O115" s="107"/>
      <c r="R115" s="103"/>
      <c r="S115" s="103"/>
      <c r="T115" s="103"/>
      <c r="U115" s="103"/>
    </row>
    <row r="116" spans="1:21" ht="27" customHeight="1" hidden="1">
      <c r="A116" s="123" t="s">
        <v>156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N116" s="29"/>
      <c r="O116" s="29"/>
      <c r="R116" s="103"/>
      <c r="S116" s="103"/>
      <c r="T116" s="103"/>
      <c r="U116" s="103"/>
    </row>
    <row r="117" spans="1:15" ht="19.5" customHeight="1" hidden="1">
      <c r="A117" s="60"/>
      <c r="B117" s="29"/>
      <c r="C117" s="29"/>
      <c r="D117" s="29"/>
      <c r="E117" s="29"/>
      <c r="F117" s="29"/>
      <c r="G117" s="29"/>
      <c r="H117" s="29"/>
      <c r="I117" s="39"/>
      <c r="J117" s="39"/>
      <c r="K117" s="39"/>
      <c r="L117" s="29"/>
      <c r="M117" s="39"/>
      <c r="N117" s="39"/>
      <c r="O117" s="39"/>
    </row>
    <row r="118" spans="1:15" ht="19.5" customHeight="1" hidden="1">
      <c r="A118" s="60"/>
      <c r="B118" s="29"/>
      <c r="C118" s="29"/>
      <c r="D118" s="29"/>
      <c r="E118" s="29"/>
      <c r="F118" s="29"/>
      <c r="G118" s="29"/>
      <c r="H118" s="29"/>
      <c r="I118" s="247" t="s">
        <v>44</v>
      </c>
      <c r="J118" s="247"/>
      <c r="K118" s="247"/>
      <c r="L118" s="247"/>
      <c r="M118" s="247"/>
      <c r="N118" s="247"/>
      <c r="O118" s="247"/>
    </row>
    <row r="119" spans="1:15" ht="19.5" customHeight="1" hidden="1">
      <c r="A119" s="60"/>
      <c r="B119" s="29"/>
      <c r="C119" s="29"/>
      <c r="D119" s="29"/>
      <c r="E119" s="29"/>
      <c r="F119" s="29"/>
      <c r="G119" s="29"/>
      <c r="H119" s="29"/>
      <c r="I119" s="248" t="s">
        <v>102</v>
      </c>
      <c r="J119" s="248"/>
      <c r="K119" s="248"/>
      <c r="L119" s="127"/>
      <c r="M119" s="248" t="s">
        <v>103</v>
      </c>
      <c r="N119" s="248"/>
      <c r="O119" s="248"/>
    </row>
    <row r="120" spans="1:15" ht="19.5" customHeight="1" hidden="1">
      <c r="A120" s="60"/>
      <c r="B120" s="29"/>
      <c r="C120" s="29"/>
      <c r="D120" s="29"/>
      <c r="E120" s="29"/>
      <c r="F120" s="29"/>
      <c r="G120" s="105" t="s">
        <v>1</v>
      </c>
      <c r="H120" s="29"/>
      <c r="I120" s="126">
        <v>2557</v>
      </c>
      <c r="K120" s="126">
        <v>2556</v>
      </c>
      <c r="L120" s="85"/>
      <c r="M120" s="126">
        <v>2557</v>
      </c>
      <c r="N120" s="83"/>
      <c r="O120" s="126">
        <v>2556</v>
      </c>
    </row>
    <row r="121" spans="1:15" s="71" customFormat="1" ht="18.75" customHeight="1" hidden="1">
      <c r="A121" s="67" t="s">
        <v>29</v>
      </c>
      <c r="B121" s="29"/>
      <c r="C121" s="29"/>
      <c r="D121" s="29"/>
      <c r="E121" s="29"/>
      <c r="F121" s="29"/>
      <c r="H121" s="29"/>
      <c r="I121" s="62"/>
      <c r="K121" s="29"/>
      <c r="L121" s="29"/>
      <c r="M121" s="29"/>
      <c r="O121" s="29"/>
    </row>
    <row r="122" spans="1:15" s="71" customFormat="1" ht="18.75" customHeight="1" hidden="1">
      <c r="A122" s="41" t="s">
        <v>30</v>
      </c>
      <c r="B122" s="29"/>
      <c r="C122" s="29"/>
      <c r="D122" s="29"/>
      <c r="E122" s="29"/>
      <c r="F122" s="29"/>
      <c r="G122" s="62">
        <v>3</v>
      </c>
      <c r="H122" s="29"/>
      <c r="I122" s="62"/>
      <c r="K122" s="29">
        <v>380591</v>
      </c>
      <c r="L122" s="29"/>
      <c r="M122" s="29"/>
      <c r="O122" s="29">
        <v>387611</v>
      </c>
    </row>
    <row r="123" spans="1:15" s="71" customFormat="1" ht="18.75" customHeight="1" hidden="1">
      <c r="A123" s="41" t="s">
        <v>155</v>
      </c>
      <c r="B123" s="29"/>
      <c r="C123" s="29"/>
      <c r="D123" s="29"/>
      <c r="E123" s="29"/>
      <c r="F123" s="29"/>
      <c r="H123" s="29"/>
      <c r="I123" s="62"/>
      <c r="K123" s="29">
        <v>0</v>
      </c>
      <c r="L123" s="29"/>
      <c r="M123" s="29"/>
      <c r="O123" s="29">
        <v>0</v>
      </c>
    </row>
    <row r="124" spans="1:15" s="71" customFormat="1" ht="18.75" customHeight="1" hidden="1">
      <c r="A124" s="41" t="s">
        <v>153</v>
      </c>
      <c r="B124" s="41"/>
      <c r="C124" s="60"/>
      <c r="D124" s="60"/>
      <c r="E124" s="60"/>
      <c r="F124" s="60"/>
      <c r="G124" s="121">
        <v>12</v>
      </c>
      <c r="H124" s="60"/>
      <c r="I124" s="36"/>
      <c r="K124" s="29">
        <v>0</v>
      </c>
      <c r="L124" s="29"/>
      <c r="M124" s="29"/>
      <c r="O124" s="29">
        <v>0</v>
      </c>
    </row>
    <row r="125" spans="1:15" s="71" customFormat="1" ht="18.75" customHeight="1" hidden="1">
      <c r="A125" s="41" t="s">
        <v>31</v>
      </c>
      <c r="B125" s="29"/>
      <c r="C125" s="29"/>
      <c r="D125" s="29"/>
      <c r="E125" s="29"/>
      <c r="F125" s="29"/>
      <c r="G125" s="62" t="s">
        <v>146</v>
      </c>
      <c r="H125" s="29"/>
      <c r="I125" s="62"/>
      <c r="K125" s="29">
        <v>6676</v>
      </c>
      <c r="L125" s="29"/>
      <c r="M125" s="29"/>
      <c r="O125" s="29">
        <v>6718</v>
      </c>
    </row>
    <row r="126" spans="1:15" s="71" customFormat="1" ht="18.75" customHeight="1" hidden="1">
      <c r="A126" s="67" t="s">
        <v>32</v>
      </c>
      <c r="B126" s="29"/>
      <c r="C126" s="29"/>
      <c r="D126" s="29"/>
      <c r="E126" s="29"/>
      <c r="F126" s="29"/>
      <c r="H126" s="29"/>
      <c r="I126" s="31">
        <f>SUM(I122:I125)</f>
        <v>0</v>
      </c>
      <c r="J126" s="32">
        <f>SUM(J122:J125)</f>
        <v>0</v>
      </c>
      <c r="K126" s="31">
        <f>SUM(K122:K125)</f>
        <v>387267</v>
      </c>
      <c r="L126" s="29"/>
      <c r="M126" s="31">
        <f>SUM(M122:M125)</f>
        <v>0</v>
      </c>
      <c r="O126" s="104">
        <f>SUM(O122:O125)</f>
        <v>394329</v>
      </c>
    </row>
    <row r="127" spans="1:15" s="71" customFormat="1" ht="13.5" customHeight="1" hidden="1">
      <c r="A127" s="58"/>
      <c r="B127" s="58"/>
      <c r="C127" s="58"/>
      <c r="D127" s="60"/>
      <c r="E127" s="60"/>
      <c r="F127" s="60"/>
      <c r="H127" s="60"/>
      <c r="I127" s="62"/>
      <c r="K127" s="32"/>
      <c r="L127" s="29"/>
      <c r="M127" s="32"/>
      <c r="O127" s="39"/>
    </row>
    <row r="128" spans="1:15" s="71" customFormat="1" ht="18.75" customHeight="1" hidden="1">
      <c r="A128" s="58" t="s">
        <v>33</v>
      </c>
      <c r="B128" s="58"/>
      <c r="C128" s="60"/>
      <c r="D128" s="60"/>
      <c r="E128" s="60"/>
      <c r="F128" s="60"/>
      <c r="H128" s="60"/>
      <c r="I128" s="62"/>
      <c r="K128" s="33"/>
      <c r="L128" s="29"/>
      <c r="M128" s="33"/>
      <c r="O128" s="29"/>
    </row>
    <row r="129" spans="1:15" s="71" customFormat="1" ht="18.75" customHeight="1" hidden="1">
      <c r="A129" s="41" t="s">
        <v>34</v>
      </c>
      <c r="B129" s="60"/>
      <c r="C129" s="60"/>
      <c r="D129" s="60"/>
      <c r="E129" s="60"/>
      <c r="F129" s="60"/>
      <c r="G129" s="62">
        <v>3</v>
      </c>
      <c r="H129" s="60"/>
      <c r="I129" s="62"/>
      <c r="K129" s="29">
        <v>328931</v>
      </c>
      <c r="L129" s="29"/>
      <c r="M129" s="29"/>
      <c r="O129" s="29">
        <v>335390</v>
      </c>
    </row>
    <row r="130" spans="1:15" s="71" customFormat="1" ht="18.75" customHeight="1" hidden="1">
      <c r="A130" s="41" t="s">
        <v>139</v>
      </c>
      <c r="B130" s="60"/>
      <c r="C130" s="60"/>
      <c r="D130" s="60"/>
      <c r="E130" s="60"/>
      <c r="F130" s="60"/>
      <c r="H130" s="60"/>
      <c r="I130" s="62"/>
      <c r="K130" s="29">
        <v>0</v>
      </c>
      <c r="L130" s="29"/>
      <c r="M130" s="29"/>
      <c r="O130" s="29">
        <v>0</v>
      </c>
    </row>
    <row r="131" spans="1:15" s="71" customFormat="1" ht="18.75" customHeight="1" hidden="1">
      <c r="A131" s="41" t="s">
        <v>50</v>
      </c>
      <c r="B131" s="41"/>
      <c r="C131" s="60"/>
      <c r="D131" s="60"/>
      <c r="E131" s="60"/>
      <c r="F131" s="60"/>
      <c r="H131" s="60"/>
      <c r="I131" s="62"/>
      <c r="K131" s="29">
        <v>11260</v>
      </c>
      <c r="L131" s="29"/>
      <c r="M131" s="29"/>
      <c r="O131" s="29">
        <v>11236</v>
      </c>
    </row>
    <row r="132" spans="1:15" s="71" customFormat="1" ht="18.75" customHeight="1" hidden="1">
      <c r="A132" s="41" t="s">
        <v>51</v>
      </c>
      <c r="B132" s="41"/>
      <c r="C132" s="60"/>
      <c r="D132" s="60"/>
      <c r="E132" s="60"/>
      <c r="F132" s="60"/>
      <c r="G132" s="62" t="s">
        <v>152</v>
      </c>
      <c r="H132" s="60"/>
      <c r="I132" s="62"/>
      <c r="K132" s="29">
        <v>30084</v>
      </c>
      <c r="L132" s="29"/>
      <c r="M132" s="29"/>
      <c r="O132" s="29">
        <v>28706</v>
      </c>
    </row>
    <row r="133" spans="1:15" s="71" customFormat="1" ht="18.75" customHeight="1" hidden="1">
      <c r="A133" s="41" t="s">
        <v>63</v>
      </c>
      <c r="B133" s="41"/>
      <c r="C133" s="60"/>
      <c r="D133" s="60"/>
      <c r="E133" s="60"/>
      <c r="F133" s="60"/>
      <c r="G133" s="121">
        <v>12</v>
      </c>
      <c r="H133" s="60"/>
      <c r="I133" s="36"/>
      <c r="K133" s="29">
        <v>2379</v>
      </c>
      <c r="L133" s="29"/>
      <c r="M133" s="29"/>
      <c r="O133" s="29">
        <v>2379</v>
      </c>
    </row>
    <row r="134" spans="1:15" s="71" customFormat="1" ht="18.75" customHeight="1" hidden="1">
      <c r="A134" s="58" t="s">
        <v>35</v>
      </c>
      <c r="B134" s="58"/>
      <c r="C134" s="58"/>
      <c r="D134" s="60"/>
      <c r="E134" s="60"/>
      <c r="F134" s="60"/>
      <c r="G134" s="62"/>
      <c r="H134" s="60"/>
      <c r="I134" s="31">
        <f>SUM(I129:I133)</f>
        <v>0</v>
      </c>
      <c r="J134" s="32">
        <f>SUM(J129:J133)</f>
        <v>0</v>
      </c>
      <c r="K134" s="31">
        <f>SUM(K129:K133)</f>
        <v>372654</v>
      </c>
      <c r="L134" s="32"/>
      <c r="M134" s="31">
        <f>SUM(M129:M133)</f>
        <v>0</v>
      </c>
      <c r="O134" s="104">
        <f>SUM(O129:O133)</f>
        <v>377711</v>
      </c>
    </row>
    <row r="135" spans="1:15" s="71" customFormat="1" ht="11.25" customHeight="1" hidden="1">
      <c r="A135" s="58"/>
      <c r="B135" s="58"/>
      <c r="C135" s="58"/>
      <c r="D135" s="60"/>
      <c r="E135" s="60"/>
      <c r="F135" s="60"/>
      <c r="G135" s="62"/>
      <c r="H135" s="60"/>
      <c r="I135" s="60"/>
      <c r="K135" s="32"/>
      <c r="L135" s="32"/>
      <c r="M135" s="32"/>
      <c r="O135" s="39"/>
    </row>
    <row r="136" spans="1:15" s="71" customFormat="1" ht="18.75" customHeight="1" hidden="1">
      <c r="A136" s="58" t="s">
        <v>76</v>
      </c>
      <c r="B136" s="60"/>
      <c r="C136" s="60"/>
      <c r="D136" s="60"/>
      <c r="E136" s="60"/>
      <c r="F136" s="60"/>
      <c r="G136" s="62"/>
      <c r="H136" s="60"/>
      <c r="I136" s="32">
        <f>I126-I134</f>
        <v>0</v>
      </c>
      <c r="J136" s="32">
        <f>J126-J134</f>
        <v>0</v>
      </c>
      <c r="K136" s="32">
        <f>K126-K134</f>
        <v>14613</v>
      </c>
      <c r="L136" s="32"/>
      <c r="M136" s="32">
        <f>M126-M134</f>
        <v>0</v>
      </c>
      <c r="O136" s="32">
        <f>O126-O134</f>
        <v>16618</v>
      </c>
    </row>
    <row r="137" spans="1:15" s="71" customFormat="1" ht="11.25" customHeight="1" hidden="1">
      <c r="A137" s="60"/>
      <c r="B137" s="60"/>
      <c r="C137" s="60"/>
      <c r="D137" s="60"/>
      <c r="E137" s="60"/>
      <c r="F137" s="60"/>
      <c r="G137" s="62"/>
      <c r="H137" s="60"/>
      <c r="I137" s="60"/>
      <c r="K137" s="32"/>
      <c r="L137" s="32"/>
      <c r="M137" s="32"/>
      <c r="O137" s="39"/>
    </row>
    <row r="138" spans="1:15" s="71" customFormat="1" ht="18.75" customHeight="1" hidden="1">
      <c r="A138" s="67" t="s">
        <v>77</v>
      </c>
      <c r="B138" s="60"/>
      <c r="C138" s="60"/>
      <c r="D138" s="60"/>
      <c r="E138" s="60"/>
      <c r="F138" s="60"/>
      <c r="G138" s="62"/>
      <c r="H138" s="36"/>
      <c r="I138" s="140"/>
      <c r="K138" s="34">
        <v>1372</v>
      </c>
      <c r="L138" s="32"/>
      <c r="M138" s="34">
        <v>0</v>
      </c>
      <c r="N138" s="112"/>
      <c r="O138" s="105">
        <v>1372</v>
      </c>
    </row>
    <row r="139" spans="1:15" s="71" customFormat="1" ht="11.25" customHeight="1" hidden="1">
      <c r="A139" s="60"/>
      <c r="B139" s="60"/>
      <c r="C139" s="60"/>
      <c r="D139" s="60"/>
      <c r="E139" s="60"/>
      <c r="F139" s="60"/>
      <c r="G139" s="61"/>
      <c r="H139" s="36"/>
      <c r="I139" s="60"/>
      <c r="K139" s="35"/>
      <c r="L139" s="35"/>
      <c r="M139" s="35"/>
      <c r="O139" s="38"/>
    </row>
    <row r="140" spans="1:15" s="71" customFormat="1" ht="18.75" customHeight="1" hidden="1">
      <c r="A140" s="67" t="s">
        <v>126</v>
      </c>
      <c r="B140" s="60"/>
      <c r="C140" s="60"/>
      <c r="D140" s="60"/>
      <c r="E140" s="60"/>
      <c r="F140" s="60"/>
      <c r="G140" s="62"/>
      <c r="H140" s="36"/>
      <c r="I140" s="32">
        <f>I136-I138</f>
        <v>0</v>
      </c>
      <c r="J140" s="32">
        <f>J136-J138</f>
        <v>0</v>
      </c>
      <c r="K140" s="32">
        <f>K136-K138</f>
        <v>13241</v>
      </c>
      <c r="L140" s="32"/>
      <c r="M140" s="32">
        <f>M136-M138</f>
        <v>0</v>
      </c>
      <c r="O140" s="39">
        <f>O136-O138</f>
        <v>15246</v>
      </c>
    </row>
    <row r="141" spans="1:15" s="71" customFormat="1" ht="12" customHeight="1" hidden="1">
      <c r="A141" s="67"/>
      <c r="B141" s="60"/>
      <c r="C141" s="60"/>
      <c r="D141" s="60"/>
      <c r="E141" s="60"/>
      <c r="F141" s="60"/>
      <c r="G141" s="62"/>
      <c r="H141" s="36"/>
      <c r="I141" s="60"/>
      <c r="K141" s="32"/>
      <c r="L141" s="32"/>
      <c r="M141" s="32"/>
      <c r="O141" s="39"/>
    </row>
    <row r="142" spans="1:15" s="71" customFormat="1" ht="18.75" customHeight="1" hidden="1">
      <c r="A142" s="67" t="s">
        <v>85</v>
      </c>
      <c r="B142" s="60"/>
      <c r="C142" s="60"/>
      <c r="D142" s="60"/>
      <c r="E142" s="60"/>
      <c r="F142" s="60"/>
      <c r="G142" s="62"/>
      <c r="H142" s="36"/>
      <c r="I142" s="140"/>
      <c r="K142" s="34">
        <v>0</v>
      </c>
      <c r="L142" s="32"/>
      <c r="M142" s="34">
        <v>0</v>
      </c>
      <c r="O142" s="105">
        <v>0</v>
      </c>
    </row>
    <row r="143" spans="1:15" s="71" customFormat="1" ht="12" customHeight="1" hidden="1">
      <c r="A143" s="36"/>
      <c r="B143" s="36"/>
      <c r="C143" s="36"/>
      <c r="D143" s="36"/>
      <c r="E143" s="36"/>
      <c r="F143" s="36"/>
      <c r="G143" s="36"/>
      <c r="H143" s="36"/>
      <c r="I143" s="60"/>
      <c r="K143" s="36"/>
      <c r="L143" s="35"/>
      <c r="M143" s="36"/>
      <c r="O143" s="79"/>
    </row>
    <row r="144" spans="1:15" s="71" customFormat="1" ht="18.75" customHeight="1" hidden="1" thickBot="1">
      <c r="A144" s="67" t="s">
        <v>99</v>
      </c>
      <c r="B144" s="40"/>
      <c r="C144" s="40"/>
      <c r="D144" s="40"/>
      <c r="E144" s="40"/>
      <c r="F144" s="40"/>
      <c r="G144" s="40"/>
      <c r="H144" s="40"/>
      <c r="I144" s="37">
        <f>I140+I142</f>
        <v>0</v>
      </c>
      <c r="J144" s="40">
        <f>J140+J142</f>
        <v>0</v>
      </c>
      <c r="K144" s="37">
        <f>K140+K142</f>
        <v>13241</v>
      </c>
      <c r="L144" s="40"/>
      <c r="M144" s="37">
        <f>M140+M142</f>
        <v>0</v>
      </c>
      <c r="O144" s="109">
        <f>O140+O142</f>
        <v>15246</v>
      </c>
    </row>
    <row r="145" spans="1:15" s="71" customFormat="1" ht="11.25" customHeight="1" hidden="1" thickTop="1">
      <c r="A145" s="67"/>
      <c r="B145" s="40"/>
      <c r="C145" s="40"/>
      <c r="D145" s="40"/>
      <c r="E145" s="40"/>
      <c r="F145" s="40"/>
      <c r="G145" s="40"/>
      <c r="H145" s="40"/>
      <c r="I145" s="60"/>
      <c r="K145" s="40"/>
      <c r="L145" s="40"/>
      <c r="M145" s="40"/>
      <c r="O145" s="38"/>
    </row>
    <row r="146" spans="1:15" s="71" customFormat="1" ht="18.75" customHeight="1" hidden="1">
      <c r="A146" s="60" t="s">
        <v>131</v>
      </c>
      <c r="B146" s="60"/>
      <c r="C146" s="60"/>
      <c r="D146" s="60"/>
      <c r="E146" s="60"/>
      <c r="F146" s="60"/>
      <c r="G146" s="62"/>
      <c r="H146" s="60"/>
      <c r="I146" s="60"/>
      <c r="K146" s="32"/>
      <c r="L146" s="60"/>
      <c r="M146" s="32"/>
      <c r="N146" s="32"/>
      <c r="O146" s="32"/>
    </row>
    <row r="147" spans="2:15" s="71" customFormat="1" ht="18.75" customHeight="1" hidden="1">
      <c r="B147" s="60" t="s">
        <v>132</v>
      </c>
      <c r="C147" s="60"/>
      <c r="D147" s="60"/>
      <c r="E147" s="60"/>
      <c r="F147" s="60"/>
      <c r="G147" s="62"/>
      <c r="H147" s="60"/>
      <c r="I147" s="60"/>
      <c r="K147" s="32"/>
      <c r="L147" s="60"/>
      <c r="M147" s="32"/>
      <c r="N147" s="32"/>
      <c r="O147" s="32"/>
    </row>
    <row r="148" spans="1:15" s="71" customFormat="1" ht="18.75" customHeight="1" hidden="1">
      <c r="A148" s="60" t="s">
        <v>133</v>
      </c>
      <c r="B148" s="60"/>
      <c r="C148" s="60"/>
      <c r="D148" s="60"/>
      <c r="E148" s="60"/>
      <c r="F148" s="60"/>
      <c r="G148" s="62"/>
      <c r="H148" s="60"/>
      <c r="I148" s="60"/>
      <c r="K148" s="32">
        <v>13259</v>
      </c>
      <c r="L148" s="60"/>
      <c r="M148" s="32">
        <f>M150-M149</f>
        <v>0</v>
      </c>
      <c r="N148" s="32"/>
      <c r="O148" s="32">
        <f>O150-O149</f>
        <v>15246</v>
      </c>
    </row>
    <row r="149" spans="1:15" s="71" customFormat="1" ht="18.75" customHeight="1" hidden="1">
      <c r="A149" s="60" t="s">
        <v>134</v>
      </c>
      <c r="B149" s="60"/>
      <c r="C149" s="60"/>
      <c r="D149" s="60"/>
      <c r="E149" s="60"/>
      <c r="F149" s="60"/>
      <c r="G149" s="62"/>
      <c r="H149" s="60"/>
      <c r="I149" s="140"/>
      <c r="K149" s="32">
        <f>K140-K148</f>
        <v>-18</v>
      </c>
      <c r="L149" s="60"/>
      <c r="M149" s="32">
        <v>0</v>
      </c>
      <c r="N149" s="32"/>
      <c r="O149" s="32">
        <v>0</v>
      </c>
    </row>
    <row r="150" spans="1:15" s="71" customFormat="1" ht="18.75" customHeight="1" hidden="1" thickBot="1">
      <c r="A150" s="60"/>
      <c r="B150" s="60"/>
      <c r="C150" s="60"/>
      <c r="D150" s="60"/>
      <c r="E150" s="60"/>
      <c r="F150" s="60"/>
      <c r="G150" s="62"/>
      <c r="H150" s="60"/>
      <c r="I150" s="113">
        <f>I140</f>
        <v>0</v>
      </c>
      <c r="J150" s="32">
        <f>J140</f>
        <v>0</v>
      </c>
      <c r="K150" s="113">
        <f>K140</f>
        <v>13241</v>
      </c>
      <c r="L150" s="60"/>
      <c r="M150" s="113">
        <f>M140</f>
        <v>0</v>
      </c>
      <c r="N150" s="32"/>
      <c r="O150" s="113">
        <f>O140</f>
        <v>15246</v>
      </c>
    </row>
    <row r="151" spans="1:15" s="71" customFormat="1" ht="10.5" customHeight="1" hidden="1" thickTop="1">
      <c r="A151" s="60"/>
      <c r="B151" s="60"/>
      <c r="C151" s="60"/>
      <c r="D151" s="60"/>
      <c r="E151" s="60"/>
      <c r="F151" s="60"/>
      <c r="G151" s="62"/>
      <c r="H151" s="60"/>
      <c r="I151" s="60"/>
      <c r="J151" s="112"/>
      <c r="K151" s="32"/>
      <c r="L151" s="60"/>
      <c r="M151" s="32"/>
      <c r="N151" s="32"/>
      <c r="O151" s="32"/>
    </row>
    <row r="152" spans="1:15" s="71" customFormat="1" ht="18.75" customHeight="1" hidden="1">
      <c r="A152" s="114" t="s">
        <v>135</v>
      </c>
      <c r="B152" s="150"/>
      <c r="E152" s="60"/>
      <c r="F152" s="60"/>
      <c r="G152" s="62"/>
      <c r="H152" s="36"/>
      <c r="I152" s="60"/>
      <c r="J152" s="112"/>
      <c r="K152" s="72"/>
      <c r="L152" s="27"/>
      <c r="M152" s="72"/>
      <c r="N152" s="72"/>
      <c r="O152" s="72"/>
    </row>
    <row r="153" spans="2:15" s="71" customFormat="1" ht="18.75" customHeight="1" hidden="1" thickBot="1">
      <c r="B153" s="150" t="s">
        <v>136</v>
      </c>
      <c r="E153" s="60"/>
      <c r="F153" s="60"/>
      <c r="G153" s="62"/>
      <c r="H153" s="36"/>
      <c r="I153" s="53">
        <f>I148/I155</f>
        <v>0</v>
      </c>
      <c r="J153" s="72" t="e">
        <f>J148/J155</f>
        <v>#DIV/0!</v>
      </c>
      <c r="K153" s="53">
        <f>K148/K155</f>
        <v>0.08286875</v>
      </c>
      <c r="L153" s="36"/>
      <c r="M153" s="53">
        <f>M148/M155</f>
        <v>0</v>
      </c>
      <c r="N153" s="72"/>
      <c r="O153" s="53">
        <f>O148/O155</f>
        <v>0.0952875</v>
      </c>
    </row>
    <row r="154" spans="1:15" ht="10.5" customHeight="1" hidden="1" thickTop="1">
      <c r="A154" s="58"/>
      <c r="B154" s="60"/>
      <c r="C154" s="60"/>
      <c r="D154" s="60"/>
      <c r="E154" s="60"/>
      <c r="F154" s="60"/>
      <c r="G154" s="61"/>
      <c r="H154" s="60"/>
      <c r="K154" s="32"/>
      <c r="L154" s="60"/>
      <c r="M154" s="32"/>
      <c r="N154" s="32"/>
      <c r="O154" s="32"/>
    </row>
    <row r="155" spans="1:15" ht="20.25" customHeight="1" hidden="1" thickBot="1">
      <c r="A155" s="58" t="s">
        <v>49</v>
      </c>
      <c r="B155" s="60"/>
      <c r="C155" s="60"/>
      <c r="D155" s="60"/>
      <c r="E155" s="60"/>
      <c r="F155" s="60"/>
      <c r="G155" s="61"/>
      <c r="H155" s="60"/>
      <c r="I155" s="37">
        <v>160000</v>
      </c>
      <c r="K155" s="37">
        <v>160000</v>
      </c>
      <c r="L155" s="60"/>
      <c r="M155" s="37">
        <v>160000</v>
      </c>
      <c r="N155" s="40"/>
      <c r="O155" s="37">
        <v>160000</v>
      </c>
    </row>
    <row r="156" spans="1:15" ht="15.75" customHeight="1" hidden="1" thickTop="1">
      <c r="A156" s="60"/>
      <c r="B156" s="73"/>
      <c r="C156" s="60"/>
      <c r="D156" s="60"/>
      <c r="E156" s="60"/>
      <c r="F156" s="60"/>
      <c r="G156" s="62"/>
      <c r="H156" s="60"/>
      <c r="I156" s="54"/>
      <c r="J156" s="32"/>
      <c r="K156" s="54"/>
      <c r="N156" s="32"/>
      <c r="O156" s="84"/>
    </row>
    <row r="157" spans="1:15" ht="15.75" customHeight="1" hidden="1">
      <c r="A157" s="60"/>
      <c r="B157" s="73"/>
      <c r="C157" s="60"/>
      <c r="D157" s="60"/>
      <c r="E157" s="60"/>
      <c r="F157" s="60"/>
      <c r="G157" s="62"/>
      <c r="H157" s="60"/>
      <c r="I157" s="54"/>
      <c r="J157" s="32"/>
      <c r="K157" s="54"/>
      <c r="N157" s="32"/>
      <c r="O157" s="84"/>
    </row>
    <row r="158" spans="1:15" ht="15.75" customHeight="1" hidden="1">
      <c r="A158" s="60"/>
      <c r="B158" s="73"/>
      <c r="C158" s="60"/>
      <c r="D158" s="60"/>
      <c r="E158" s="60"/>
      <c r="F158" s="60"/>
      <c r="G158" s="62"/>
      <c r="H158" s="60"/>
      <c r="I158" s="54"/>
      <c r="J158" s="32"/>
      <c r="K158" s="54"/>
      <c r="N158" s="32"/>
      <c r="O158" s="84"/>
    </row>
    <row r="159" spans="1:15" ht="15.75" customHeight="1" hidden="1">
      <c r="A159" s="60"/>
      <c r="B159" s="73"/>
      <c r="C159" s="60"/>
      <c r="D159" s="60"/>
      <c r="E159" s="60"/>
      <c r="F159" s="60"/>
      <c r="G159" s="62"/>
      <c r="H159" s="60"/>
      <c r="I159" s="54"/>
      <c r="J159" s="32"/>
      <c r="K159" s="54"/>
      <c r="N159" s="32"/>
      <c r="O159" s="84"/>
    </row>
    <row r="160" spans="1:15" ht="15.75" customHeight="1" hidden="1">
      <c r="A160" s="60"/>
      <c r="B160" s="73"/>
      <c r="C160" s="60"/>
      <c r="D160" s="60"/>
      <c r="E160" s="60"/>
      <c r="F160" s="60"/>
      <c r="G160" s="62"/>
      <c r="H160" s="60"/>
      <c r="I160" s="54"/>
      <c r="J160" s="32"/>
      <c r="K160" s="54"/>
      <c r="N160" s="32"/>
      <c r="O160" s="84"/>
    </row>
    <row r="161" spans="1:15" ht="27" customHeight="1" hidden="1">
      <c r="A161" s="65" t="str">
        <f>A75</f>
        <v>บริษัท พรพรหมเม็ททอล จำกัด (มหาชน) และบริษัทย่อย</v>
      </c>
      <c r="B161" s="29"/>
      <c r="C161" s="29"/>
      <c r="D161" s="29"/>
      <c r="E161" s="29"/>
      <c r="F161" s="29"/>
      <c r="G161" s="29"/>
      <c r="H161" s="29"/>
      <c r="I161" s="29"/>
      <c r="J161" s="103"/>
      <c r="K161" s="29"/>
      <c r="L161" s="103"/>
      <c r="M161" s="249" t="s">
        <v>95</v>
      </c>
      <c r="N161" s="249"/>
      <c r="O161" s="249"/>
    </row>
    <row r="162" spans="1:21" ht="27" customHeight="1" hidden="1">
      <c r="A162" s="65" t="s">
        <v>72</v>
      </c>
      <c r="B162" s="29"/>
      <c r="C162" s="29"/>
      <c r="D162" s="29"/>
      <c r="E162" s="29"/>
      <c r="F162" s="29"/>
      <c r="G162" s="29"/>
      <c r="H162" s="29"/>
      <c r="I162" s="29"/>
      <c r="J162" s="103"/>
      <c r="K162" s="29"/>
      <c r="L162" s="250"/>
      <c r="M162" s="250"/>
      <c r="N162" s="250" t="s">
        <v>96</v>
      </c>
      <c r="O162" s="250"/>
      <c r="R162" s="103"/>
      <c r="S162" s="249"/>
      <c r="T162" s="249"/>
      <c r="U162" s="249"/>
    </row>
    <row r="163" spans="1:21" ht="27" customHeight="1" hidden="1">
      <c r="A163" s="123" t="s">
        <v>157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N163" s="29"/>
      <c r="O163" s="29"/>
      <c r="R163" s="250"/>
      <c r="S163" s="250"/>
      <c r="T163" s="250"/>
      <c r="U163" s="250"/>
    </row>
    <row r="164" spans="1:15" ht="19.5" customHeight="1" hidden="1">
      <c r="A164" s="60"/>
      <c r="B164" s="29"/>
      <c r="C164" s="29"/>
      <c r="D164" s="29"/>
      <c r="E164" s="29"/>
      <c r="F164" s="29"/>
      <c r="G164" s="29"/>
      <c r="H164" s="29"/>
      <c r="I164" s="39"/>
      <c r="J164" s="39"/>
      <c r="K164" s="39"/>
      <c r="L164" s="29"/>
      <c r="M164" s="39"/>
      <c r="N164" s="39"/>
      <c r="O164" s="39"/>
    </row>
    <row r="165" spans="1:15" ht="19.5" customHeight="1" hidden="1">
      <c r="A165" s="60"/>
      <c r="B165" s="29"/>
      <c r="C165" s="29"/>
      <c r="D165" s="29"/>
      <c r="E165" s="29"/>
      <c r="F165" s="29"/>
      <c r="G165" s="29"/>
      <c r="H165" s="29"/>
      <c r="I165" s="247" t="s">
        <v>44</v>
      </c>
      <c r="J165" s="247"/>
      <c r="K165" s="247"/>
      <c r="L165" s="247"/>
      <c r="M165" s="247"/>
      <c r="N165" s="247"/>
      <c r="O165" s="247"/>
    </row>
    <row r="166" spans="1:15" ht="19.5" customHeight="1" hidden="1">
      <c r="A166" s="60"/>
      <c r="B166" s="29"/>
      <c r="C166" s="29"/>
      <c r="D166" s="29"/>
      <c r="E166" s="29"/>
      <c r="F166" s="29"/>
      <c r="G166" s="29"/>
      <c r="H166" s="29"/>
      <c r="I166" s="248" t="s">
        <v>102</v>
      </c>
      <c r="J166" s="248"/>
      <c r="K166" s="248"/>
      <c r="L166" s="127"/>
      <c r="M166" s="248" t="s">
        <v>103</v>
      </c>
      <c r="N166" s="248"/>
      <c r="O166" s="248"/>
    </row>
    <row r="167" spans="1:15" ht="19.5" customHeight="1" hidden="1">
      <c r="A167" s="60"/>
      <c r="B167" s="29"/>
      <c r="C167" s="29"/>
      <c r="D167" s="29"/>
      <c r="E167" s="29"/>
      <c r="F167" s="29"/>
      <c r="G167" s="105" t="s">
        <v>1</v>
      </c>
      <c r="H167" s="29"/>
      <c r="I167" s="126">
        <v>2557</v>
      </c>
      <c r="K167" s="126">
        <v>2556</v>
      </c>
      <c r="L167" s="85"/>
      <c r="M167" s="126">
        <v>2557</v>
      </c>
      <c r="N167" s="83"/>
      <c r="O167" s="126">
        <v>2556</v>
      </c>
    </row>
    <row r="168" spans="1:15" s="71" customFormat="1" ht="18.75" customHeight="1" hidden="1">
      <c r="A168" s="67" t="s">
        <v>29</v>
      </c>
      <c r="B168" s="29"/>
      <c r="C168" s="29"/>
      <c r="D168" s="29"/>
      <c r="E168" s="29"/>
      <c r="F168" s="29"/>
      <c r="H168" s="29"/>
      <c r="I168" s="62"/>
      <c r="K168" s="29"/>
      <c r="L168" s="29"/>
      <c r="M168" s="29"/>
      <c r="O168" s="29"/>
    </row>
    <row r="169" spans="1:15" s="71" customFormat="1" ht="18.75" customHeight="1" hidden="1">
      <c r="A169" s="41" t="s">
        <v>30</v>
      </c>
      <c r="B169" s="29"/>
      <c r="C169" s="29"/>
      <c r="D169" s="29"/>
      <c r="E169" s="29"/>
      <c r="F169" s="29"/>
      <c r="G169" s="62">
        <v>3</v>
      </c>
      <c r="H169" s="29"/>
      <c r="I169" s="62"/>
      <c r="K169" s="29">
        <v>785867</v>
      </c>
      <c r="L169" s="29"/>
      <c r="M169" s="29"/>
      <c r="O169" s="29">
        <v>792887</v>
      </c>
    </row>
    <row r="170" spans="1:15" s="71" customFormat="1" ht="18.75" customHeight="1" hidden="1">
      <c r="A170" s="41" t="s">
        <v>155</v>
      </c>
      <c r="B170" s="29"/>
      <c r="C170" s="29"/>
      <c r="D170" s="29"/>
      <c r="E170" s="29"/>
      <c r="F170" s="29"/>
      <c r="H170" s="29"/>
      <c r="I170" s="62"/>
      <c r="K170" s="129" t="s">
        <v>8</v>
      </c>
      <c r="L170" s="29"/>
      <c r="M170" s="29"/>
      <c r="O170" s="129" t="s">
        <v>8</v>
      </c>
    </row>
    <row r="171" spans="1:15" s="71" customFormat="1" ht="18.75" customHeight="1" hidden="1">
      <c r="A171" s="41" t="s">
        <v>153</v>
      </c>
      <c r="B171" s="41"/>
      <c r="C171" s="60"/>
      <c r="D171" s="60"/>
      <c r="E171" s="60"/>
      <c r="F171" s="60"/>
      <c r="G171" s="121">
        <v>12</v>
      </c>
      <c r="H171" s="60"/>
      <c r="I171" s="36"/>
      <c r="K171" s="129" t="s">
        <v>8</v>
      </c>
      <c r="L171" s="29"/>
      <c r="M171" s="29"/>
      <c r="O171" s="129" t="s">
        <v>8</v>
      </c>
    </row>
    <row r="172" spans="1:15" s="71" customFormat="1" ht="18.75" customHeight="1" hidden="1">
      <c r="A172" s="41" t="s">
        <v>31</v>
      </c>
      <c r="B172" s="29"/>
      <c r="C172" s="29"/>
      <c r="D172" s="29"/>
      <c r="E172" s="29"/>
      <c r="F172" s="29"/>
      <c r="G172" s="62" t="s">
        <v>146</v>
      </c>
      <c r="H172" s="29"/>
      <c r="I172" s="62"/>
      <c r="K172" s="29">
        <v>7174</v>
      </c>
      <c r="L172" s="29"/>
      <c r="M172" s="29"/>
      <c r="O172" s="29">
        <v>7216</v>
      </c>
    </row>
    <row r="173" spans="1:15" s="71" customFormat="1" ht="18.75" customHeight="1" hidden="1">
      <c r="A173" s="67" t="s">
        <v>32</v>
      </c>
      <c r="B173" s="29"/>
      <c r="C173" s="29"/>
      <c r="D173" s="29"/>
      <c r="E173" s="29"/>
      <c r="F173" s="29"/>
      <c r="H173" s="29"/>
      <c r="I173" s="31">
        <f>SUM(I169:I172)</f>
        <v>0</v>
      </c>
      <c r="J173" s="32">
        <f>SUM(J169:J172)</f>
        <v>0</v>
      </c>
      <c r="K173" s="31">
        <f>SUM(K169:K172)</f>
        <v>793041</v>
      </c>
      <c r="L173" s="29"/>
      <c r="M173" s="31">
        <f>SUM(M169:M172)</f>
        <v>0</v>
      </c>
      <c r="O173" s="104">
        <f>SUM(O169:O172)</f>
        <v>800103</v>
      </c>
    </row>
    <row r="174" spans="1:15" s="71" customFormat="1" ht="13.5" customHeight="1" hidden="1">
      <c r="A174" s="58"/>
      <c r="B174" s="58"/>
      <c r="C174" s="58"/>
      <c r="D174" s="60"/>
      <c r="E174" s="60"/>
      <c r="F174" s="60"/>
      <c r="H174" s="60"/>
      <c r="I174" s="62"/>
      <c r="K174" s="32"/>
      <c r="L174" s="29"/>
      <c r="M174" s="32"/>
      <c r="O174" s="39"/>
    </row>
    <row r="175" spans="1:15" s="71" customFormat="1" ht="18.75" customHeight="1" hidden="1">
      <c r="A175" s="58" t="s">
        <v>33</v>
      </c>
      <c r="B175" s="58"/>
      <c r="C175" s="60"/>
      <c r="D175" s="60"/>
      <c r="E175" s="60"/>
      <c r="F175" s="60"/>
      <c r="H175" s="60"/>
      <c r="I175" s="62"/>
      <c r="K175" s="33"/>
      <c r="L175" s="29"/>
      <c r="M175" s="33"/>
      <c r="O175" s="29"/>
    </row>
    <row r="176" spans="1:15" s="71" customFormat="1" ht="18.75" customHeight="1" hidden="1">
      <c r="A176" s="41" t="s">
        <v>34</v>
      </c>
      <c r="B176" s="60"/>
      <c r="C176" s="60"/>
      <c r="D176" s="60"/>
      <c r="E176" s="60"/>
      <c r="F176" s="60"/>
      <c r="G176" s="62">
        <v>3</v>
      </c>
      <c r="H176" s="60"/>
      <c r="I176" s="62"/>
      <c r="K176" s="29">
        <v>675699</v>
      </c>
      <c r="L176" s="29"/>
      <c r="M176" s="29"/>
      <c r="O176" s="29">
        <v>682158</v>
      </c>
    </row>
    <row r="177" spans="1:15" s="71" customFormat="1" ht="18.75" customHeight="1" hidden="1">
      <c r="A177" s="41" t="s">
        <v>139</v>
      </c>
      <c r="B177" s="60"/>
      <c r="C177" s="60"/>
      <c r="D177" s="60"/>
      <c r="E177" s="60"/>
      <c r="F177" s="60"/>
      <c r="H177" s="60"/>
      <c r="I177" s="62"/>
      <c r="K177" s="129" t="s">
        <v>8</v>
      </c>
      <c r="L177" s="29"/>
      <c r="M177" s="29"/>
      <c r="O177" s="129" t="s">
        <v>8</v>
      </c>
    </row>
    <row r="178" spans="1:15" s="71" customFormat="1" ht="18.75" customHeight="1" hidden="1">
      <c r="A178" s="41" t="s">
        <v>50</v>
      </c>
      <c r="B178" s="41"/>
      <c r="C178" s="60"/>
      <c r="D178" s="60"/>
      <c r="E178" s="60"/>
      <c r="F178" s="60"/>
      <c r="H178" s="60"/>
      <c r="I178" s="62"/>
      <c r="K178" s="29">
        <v>22843</v>
      </c>
      <c r="L178" s="29"/>
      <c r="M178" s="29"/>
      <c r="O178" s="29">
        <v>22819</v>
      </c>
    </row>
    <row r="179" spans="1:15" s="71" customFormat="1" ht="18.75" customHeight="1" hidden="1">
      <c r="A179" s="41" t="s">
        <v>51</v>
      </c>
      <c r="B179" s="41"/>
      <c r="C179" s="60"/>
      <c r="D179" s="60"/>
      <c r="E179" s="60"/>
      <c r="F179" s="60"/>
      <c r="G179" s="62" t="s">
        <v>152</v>
      </c>
      <c r="H179" s="60"/>
      <c r="I179" s="62"/>
      <c r="K179" s="29">
        <v>40878</v>
      </c>
      <c r="L179" s="29"/>
      <c r="M179" s="29"/>
      <c r="O179" s="29">
        <v>39500</v>
      </c>
    </row>
    <row r="180" spans="1:15" s="71" customFormat="1" ht="18.75" customHeight="1" hidden="1">
      <c r="A180" s="41" t="s">
        <v>63</v>
      </c>
      <c r="B180" s="41"/>
      <c r="C180" s="60"/>
      <c r="D180" s="60"/>
      <c r="E180" s="60"/>
      <c r="F180" s="60"/>
      <c r="G180" s="121">
        <v>12</v>
      </c>
      <c r="H180" s="60"/>
      <c r="I180" s="36"/>
      <c r="K180" s="29">
        <v>4499</v>
      </c>
      <c r="L180" s="29"/>
      <c r="M180" s="29"/>
      <c r="O180" s="29">
        <v>4499</v>
      </c>
    </row>
    <row r="181" spans="1:15" s="71" customFormat="1" ht="18.75" customHeight="1" hidden="1">
      <c r="A181" s="58" t="s">
        <v>35</v>
      </c>
      <c r="B181" s="58"/>
      <c r="C181" s="58"/>
      <c r="D181" s="60"/>
      <c r="E181" s="60"/>
      <c r="F181" s="60"/>
      <c r="G181" s="62"/>
      <c r="H181" s="60"/>
      <c r="I181" s="31">
        <f>SUM(I176:I180)</f>
        <v>0</v>
      </c>
      <c r="J181" s="32">
        <f>SUM(J176:J180)</f>
        <v>0</v>
      </c>
      <c r="K181" s="31">
        <f>SUM(K176:K180)</f>
        <v>743919</v>
      </c>
      <c r="L181" s="32"/>
      <c r="M181" s="31">
        <f>SUM(M176:M180)</f>
        <v>0</v>
      </c>
      <c r="O181" s="104">
        <f>SUM(O176:O180)</f>
        <v>748976</v>
      </c>
    </row>
    <row r="182" spans="1:15" s="71" customFormat="1" ht="11.25" customHeight="1" hidden="1">
      <c r="A182" s="58"/>
      <c r="B182" s="58"/>
      <c r="C182" s="58"/>
      <c r="D182" s="60"/>
      <c r="E182" s="60"/>
      <c r="F182" s="60"/>
      <c r="G182" s="62"/>
      <c r="H182" s="60"/>
      <c r="I182" s="60"/>
      <c r="K182" s="32"/>
      <c r="L182" s="32"/>
      <c r="M182" s="32"/>
      <c r="O182" s="39"/>
    </row>
    <row r="183" spans="1:15" s="71" customFormat="1" ht="18.75" customHeight="1" hidden="1">
      <c r="A183" s="58" t="s">
        <v>76</v>
      </c>
      <c r="B183" s="60"/>
      <c r="C183" s="60"/>
      <c r="D183" s="60"/>
      <c r="E183" s="60"/>
      <c r="F183" s="60"/>
      <c r="G183" s="62"/>
      <c r="H183" s="60"/>
      <c r="I183" s="32">
        <f>I173-I181</f>
        <v>0</v>
      </c>
      <c r="J183" s="32">
        <f>J173-J181</f>
        <v>0</v>
      </c>
      <c r="K183" s="32">
        <f>K173-K181</f>
        <v>49122</v>
      </c>
      <c r="L183" s="32"/>
      <c r="M183" s="32">
        <f>M173-M181</f>
        <v>0</v>
      </c>
      <c r="O183" s="32">
        <f>O173-O181</f>
        <v>51127</v>
      </c>
    </row>
    <row r="184" spans="1:15" s="71" customFormat="1" ht="11.25" customHeight="1" hidden="1">
      <c r="A184" s="60"/>
      <c r="B184" s="60"/>
      <c r="C184" s="60"/>
      <c r="D184" s="60"/>
      <c r="E184" s="60"/>
      <c r="F184" s="60"/>
      <c r="G184" s="62"/>
      <c r="H184" s="60"/>
      <c r="I184" s="60"/>
      <c r="K184" s="32"/>
      <c r="L184" s="32"/>
      <c r="M184" s="32"/>
      <c r="O184" s="39"/>
    </row>
    <row r="185" spans="1:15" s="71" customFormat="1" ht="18.75" customHeight="1" hidden="1">
      <c r="A185" s="67" t="s">
        <v>77</v>
      </c>
      <c r="B185" s="60"/>
      <c r="C185" s="60"/>
      <c r="D185" s="60"/>
      <c r="E185" s="60"/>
      <c r="F185" s="60"/>
      <c r="G185" s="62"/>
      <c r="H185" s="36"/>
      <c r="I185" s="140"/>
      <c r="K185" s="34">
        <v>8753</v>
      </c>
      <c r="L185" s="32"/>
      <c r="M185" s="34">
        <v>0</v>
      </c>
      <c r="N185" s="112"/>
      <c r="O185" s="105">
        <v>8753</v>
      </c>
    </row>
    <row r="186" spans="1:15" s="71" customFormat="1" ht="11.25" customHeight="1" hidden="1">
      <c r="A186" s="60"/>
      <c r="B186" s="60"/>
      <c r="C186" s="60"/>
      <c r="D186" s="60"/>
      <c r="E186" s="60"/>
      <c r="F186" s="60"/>
      <c r="G186" s="61"/>
      <c r="H186" s="36"/>
      <c r="I186" s="60"/>
      <c r="K186" s="35"/>
      <c r="L186" s="35"/>
      <c r="M186" s="35"/>
      <c r="O186" s="38"/>
    </row>
    <row r="187" spans="1:15" s="71" customFormat="1" ht="18.75" customHeight="1" hidden="1">
      <c r="A187" s="67" t="s">
        <v>126</v>
      </c>
      <c r="B187" s="60"/>
      <c r="C187" s="60"/>
      <c r="D187" s="60"/>
      <c r="E187" s="60"/>
      <c r="F187" s="60"/>
      <c r="G187" s="62"/>
      <c r="H187" s="36"/>
      <c r="I187" s="32">
        <f>I183-I185</f>
        <v>0</v>
      </c>
      <c r="J187" s="32">
        <f>J183-J185</f>
        <v>0</v>
      </c>
      <c r="K187" s="32">
        <f>K183-K185</f>
        <v>40369</v>
      </c>
      <c r="L187" s="32"/>
      <c r="M187" s="32">
        <f>M183-M185</f>
        <v>0</v>
      </c>
      <c r="O187" s="39">
        <f>O183-O185</f>
        <v>42374</v>
      </c>
    </row>
    <row r="188" spans="1:15" s="71" customFormat="1" ht="12" customHeight="1" hidden="1">
      <c r="A188" s="67"/>
      <c r="B188" s="60"/>
      <c r="C188" s="60"/>
      <c r="D188" s="60"/>
      <c r="E188" s="60"/>
      <c r="F188" s="60"/>
      <c r="G188" s="62"/>
      <c r="H188" s="36"/>
      <c r="I188" s="60"/>
      <c r="K188" s="32"/>
      <c r="L188" s="32"/>
      <c r="M188" s="32"/>
      <c r="O188" s="39"/>
    </row>
    <row r="189" spans="1:15" s="71" customFormat="1" ht="18.75" customHeight="1" hidden="1">
      <c r="A189" s="67" t="s">
        <v>85</v>
      </c>
      <c r="B189" s="60"/>
      <c r="C189" s="60"/>
      <c r="D189" s="60"/>
      <c r="E189" s="60"/>
      <c r="F189" s="60"/>
      <c r="G189" s="62"/>
      <c r="H189" s="36"/>
      <c r="I189" s="140"/>
      <c r="K189" s="34">
        <v>0</v>
      </c>
      <c r="L189" s="32"/>
      <c r="M189" s="34">
        <v>0</v>
      </c>
      <c r="O189" s="105">
        <v>0</v>
      </c>
    </row>
    <row r="190" spans="1:15" s="71" customFormat="1" ht="12" customHeight="1" hidden="1">
      <c r="A190" s="36"/>
      <c r="B190" s="36"/>
      <c r="C190" s="36"/>
      <c r="D190" s="36"/>
      <c r="E190" s="36"/>
      <c r="F190" s="36"/>
      <c r="G190" s="36"/>
      <c r="H190" s="36"/>
      <c r="I190" s="60"/>
      <c r="K190" s="36"/>
      <c r="L190" s="35"/>
      <c r="M190" s="36"/>
      <c r="O190" s="79"/>
    </row>
    <row r="191" spans="1:15" s="71" customFormat="1" ht="18.75" customHeight="1" hidden="1" thickBot="1">
      <c r="A191" s="67" t="s">
        <v>99</v>
      </c>
      <c r="B191" s="40"/>
      <c r="C191" s="40"/>
      <c r="D191" s="40"/>
      <c r="E191" s="40"/>
      <c r="F191" s="40"/>
      <c r="G191" s="40"/>
      <c r="H191" s="40"/>
      <c r="I191" s="37">
        <f>I187+I189</f>
        <v>0</v>
      </c>
      <c r="J191" s="40">
        <f>J187+J189</f>
        <v>0</v>
      </c>
      <c r="K191" s="37">
        <f>K187+K189</f>
        <v>40369</v>
      </c>
      <c r="L191" s="40"/>
      <c r="M191" s="37">
        <f>M187+M189</f>
        <v>0</v>
      </c>
      <c r="O191" s="109">
        <f>O187+O189</f>
        <v>42374</v>
      </c>
    </row>
    <row r="192" spans="1:15" s="71" customFormat="1" ht="11.25" customHeight="1" hidden="1" thickTop="1">
      <c r="A192" s="67"/>
      <c r="B192" s="40"/>
      <c r="C192" s="40"/>
      <c r="D192" s="40"/>
      <c r="E192" s="40"/>
      <c r="F192" s="40"/>
      <c r="G192" s="40"/>
      <c r="H192" s="40"/>
      <c r="I192" s="60"/>
      <c r="K192" s="40"/>
      <c r="L192" s="40"/>
      <c r="M192" s="40"/>
      <c r="O192" s="38"/>
    </row>
    <row r="193" spans="1:15" s="71" customFormat="1" ht="18.75" customHeight="1" hidden="1">
      <c r="A193" s="60" t="s">
        <v>131</v>
      </c>
      <c r="B193" s="60"/>
      <c r="C193" s="60"/>
      <c r="D193" s="60"/>
      <c r="E193" s="60"/>
      <c r="F193" s="60"/>
      <c r="G193" s="62"/>
      <c r="H193" s="60"/>
      <c r="I193" s="60"/>
      <c r="K193" s="32"/>
      <c r="L193" s="60"/>
      <c r="M193" s="32"/>
      <c r="N193" s="32"/>
      <c r="O193" s="32"/>
    </row>
    <row r="194" spans="2:15" s="71" customFormat="1" ht="18.75" customHeight="1" hidden="1">
      <c r="B194" s="60" t="s">
        <v>132</v>
      </c>
      <c r="C194" s="60"/>
      <c r="D194" s="60"/>
      <c r="E194" s="60"/>
      <c r="F194" s="60"/>
      <c r="G194" s="62"/>
      <c r="H194" s="60"/>
      <c r="I194" s="60"/>
      <c r="K194" s="32"/>
      <c r="L194" s="60"/>
      <c r="M194" s="32"/>
      <c r="N194" s="32"/>
      <c r="O194" s="32"/>
    </row>
    <row r="195" spans="1:15" s="71" customFormat="1" ht="18.75" customHeight="1" hidden="1">
      <c r="A195" s="60" t="s">
        <v>133</v>
      </c>
      <c r="B195" s="60"/>
      <c r="C195" s="60"/>
      <c r="D195" s="60"/>
      <c r="E195" s="60"/>
      <c r="F195" s="60"/>
      <c r="G195" s="62"/>
      <c r="H195" s="60"/>
      <c r="I195" s="60"/>
      <c r="K195" s="32">
        <v>40387</v>
      </c>
      <c r="L195" s="60"/>
      <c r="M195" s="32">
        <f>M197-M196</f>
        <v>0</v>
      </c>
      <c r="N195" s="32"/>
      <c r="O195" s="32">
        <f>O197-O196</f>
        <v>42374</v>
      </c>
    </row>
    <row r="196" spans="1:15" s="71" customFormat="1" ht="18.75" customHeight="1" hidden="1">
      <c r="A196" s="60" t="s">
        <v>134</v>
      </c>
      <c r="B196" s="60"/>
      <c r="C196" s="60"/>
      <c r="D196" s="60"/>
      <c r="E196" s="60"/>
      <c r="F196" s="60"/>
      <c r="G196" s="62"/>
      <c r="H196" s="60"/>
      <c r="I196" s="140"/>
      <c r="K196" s="32">
        <f>K187-K195</f>
        <v>-18</v>
      </c>
      <c r="L196" s="60"/>
      <c r="M196" s="32">
        <v>0</v>
      </c>
      <c r="N196" s="32"/>
      <c r="O196" s="32">
        <v>0</v>
      </c>
    </row>
    <row r="197" spans="1:15" s="71" customFormat="1" ht="18.75" customHeight="1" hidden="1" thickBot="1">
      <c r="A197" s="60"/>
      <c r="B197" s="60"/>
      <c r="C197" s="60"/>
      <c r="D197" s="60"/>
      <c r="E197" s="60"/>
      <c r="F197" s="60"/>
      <c r="G197" s="62"/>
      <c r="H197" s="60"/>
      <c r="I197" s="113">
        <f>I187</f>
        <v>0</v>
      </c>
      <c r="J197" s="32">
        <f>J187</f>
        <v>0</v>
      </c>
      <c r="K197" s="113">
        <f>K187</f>
        <v>40369</v>
      </c>
      <c r="L197" s="60"/>
      <c r="M197" s="113">
        <f>M187</f>
        <v>0</v>
      </c>
      <c r="N197" s="32"/>
      <c r="O197" s="113">
        <f>O187</f>
        <v>42374</v>
      </c>
    </row>
    <row r="198" spans="1:15" s="71" customFormat="1" ht="10.5" customHeight="1" hidden="1" thickTop="1">
      <c r="A198" s="60"/>
      <c r="B198" s="60"/>
      <c r="C198" s="60"/>
      <c r="D198" s="60"/>
      <c r="E198" s="60"/>
      <c r="F198" s="60"/>
      <c r="G198" s="62"/>
      <c r="H198" s="60"/>
      <c r="I198" s="60"/>
      <c r="J198" s="112"/>
      <c r="K198" s="32"/>
      <c r="L198" s="60"/>
      <c r="M198" s="32"/>
      <c r="N198" s="32"/>
      <c r="O198" s="32"/>
    </row>
    <row r="199" spans="1:15" s="71" customFormat="1" ht="18.75" customHeight="1" hidden="1">
      <c r="A199" s="114" t="s">
        <v>135</v>
      </c>
      <c r="B199" s="150"/>
      <c r="E199" s="60"/>
      <c r="F199" s="60"/>
      <c r="G199" s="62"/>
      <c r="H199" s="36"/>
      <c r="I199" s="60"/>
      <c r="J199" s="112"/>
      <c r="K199" s="72"/>
      <c r="L199" s="27"/>
      <c r="M199" s="72"/>
      <c r="N199" s="72"/>
      <c r="O199" s="72"/>
    </row>
    <row r="200" spans="2:15" s="71" customFormat="1" ht="18.75" customHeight="1" hidden="1" thickBot="1">
      <c r="B200" s="150" t="s">
        <v>136</v>
      </c>
      <c r="E200" s="60"/>
      <c r="F200" s="60"/>
      <c r="G200" s="62"/>
      <c r="H200" s="36"/>
      <c r="I200" s="53">
        <f>I195/I202</f>
        <v>0</v>
      </c>
      <c r="J200" s="72" t="e">
        <f>J195/J202</f>
        <v>#DIV/0!</v>
      </c>
      <c r="K200" s="53">
        <f>K195/K202</f>
        <v>0.25241875</v>
      </c>
      <c r="L200" s="36"/>
      <c r="M200" s="53">
        <f>M195/M202</f>
        <v>0</v>
      </c>
      <c r="N200" s="72"/>
      <c r="O200" s="53">
        <f>O195/O202</f>
        <v>0.2648375</v>
      </c>
    </row>
    <row r="201" spans="1:15" ht="10.5" customHeight="1" hidden="1" thickTop="1">
      <c r="A201" s="58"/>
      <c r="B201" s="60"/>
      <c r="C201" s="60"/>
      <c r="D201" s="60"/>
      <c r="E201" s="60"/>
      <c r="F201" s="60"/>
      <c r="G201" s="61"/>
      <c r="H201" s="60"/>
      <c r="K201" s="32"/>
      <c r="L201" s="60"/>
      <c r="M201" s="32"/>
      <c r="N201" s="32"/>
      <c r="O201" s="32"/>
    </row>
    <row r="202" spans="1:15" ht="20.25" customHeight="1" hidden="1" thickBot="1">
      <c r="A202" s="58" t="s">
        <v>49</v>
      </c>
      <c r="B202" s="60"/>
      <c r="C202" s="60"/>
      <c r="D202" s="60"/>
      <c r="E202" s="60"/>
      <c r="F202" s="60"/>
      <c r="G202" s="61"/>
      <c r="H202" s="60"/>
      <c r="I202" s="37">
        <v>160000</v>
      </c>
      <c r="K202" s="37">
        <v>160000</v>
      </c>
      <c r="L202" s="60"/>
      <c r="M202" s="37">
        <v>160000</v>
      </c>
      <c r="N202" s="40"/>
      <c r="O202" s="37">
        <v>160000</v>
      </c>
    </row>
    <row r="203" spans="1:15" ht="15.75" customHeight="1" hidden="1" thickTop="1">
      <c r="A203" s="60"/>
      <c r="B203" s="73"/>
      <c r="C203" s="60"/>
      <c r="D203" s="60"/>
      <c r="E203" s="60"/>
      <c r="F203" s="60"/>
      <c r="G203" s="62"/>
      <c r="H203" s="60"/>
      <c r="I203" s="54"/>
      <c r="J203" s="32"/>
      <c r="K203" s="54"/>
      <c r="N203" s="32"/>
      <c r="O203" s="84"/>
    </row>
    <row r="204" spans="1:15" ht="15.75" customHeight="1" hidden="1">
      <c r="A204" s="60"/>
      <c r="B204" s="73"/>
      <c r="C204" s="60"/>
      <c r="D204" s="60"/>
      <c r="E204" s="60"/>
      <c r="F204" s="60"/>
      <c r="G204" s="62"/>
      <c r="H204" s="60"/>
      <c r="I204" s="54"/>
      <c r="J204" s="32"/>
      <c r="K204" s="54"/>
      <c r="N204" s="32"/>
      <c r="O204" s="84"/>
    </row>
    <row r="205" spans="1:15" ht="15.75" customHeight="1" hidden="1">
      <c r="A205" s="60"/>
      <c r="B205" s="73"/>
      <c r="C205" s="60"/>
      <c r="D205" s="60"/>
      <c r="E205" s="60"/>
      <c r="F205" s="60"/>
      <c r="G205" s="62"/>
      <c r="H205" s="60"/>
      <c r="I205" s="54"/>
      <c r="J205" s="32"/>
      <c r="K205" s="54"/>
      <c r="N205" s="32"/>
      <c r="O205" s="84"/>
    </row>
    <row r="206" spans="1:15" ht="15.75" customHeight="1" hidden="1">
      <c r="A206" s="60"/>
      <c r="B206" s="73"/>
      <c r="C206" s="60"/>
      <c r="D206" s="60"/>
      <c r="E206" s="60"/>
      <c r="F206" s="60"/>
      <c r="G206" s="62"/>
      <c r="H206" s="60"/>
      <c r="I206" s="54"/>
      <c r="J206" s="32"/>
      <c r="K206" s="54"/>
      <c r="N206" s="32"/>
      <c r="O206" s="84"/>
    </row>
    <row r="207" spans="1:15" ht="15.75" customHeight="1" hidden="1">
      <c r="A207" s="60"/>
      <c r="B207" s="73"/>
      <c r="C207" s="60"/>
      <c r="D207" s="60"/>
      <c r="E207" s="60"/>
      <c r="F207" s="60"/>
      <c r="G207" s="62"/>
      <c r="H207" s="60"/>
      <c r="I207" s="54"/>
      <c r="J207" s="32"/>
      <c r="K207" s="54"/>
      <c r="N207" s="32"/>
      <c r="O207" s="84"/>
    </row>
    <row r="208" spans="1:15" ht="15.75" customHeight="1" hidden="1">
      <c r="A208" s="60"/>
      <c r="B208" s="73"/>
      <c r="C208" s="60"/>
      <c r="D208" s="60"/>
      <c r="E208" s="60"/>
      <c r="F208" s="60"/>
      <c r="G208" s="62"/>
      <c r="H208" s="60"/>
      <c r="I208" s="54"/>
      <c r="J208" s="32"/>
      <c r="K208" s="54"/>
      <c r="N208" s="32"/>
      <c r="O208" s="84"/>
    </row>
    <row r="209" spans="1:15" s="74" customFormat="1" ht="19.5" customHeight="1" hidden="1">
      <c r="A209" s="124" t="str">
        <f>A114</f>
        <v>บริษัท พรพรหมเม็ททอล จำกัด (มหาชน) และบริษัทย่อย</v>
      </c>
      <c r="I209" s="29"/>
      <c r="J209" s="29"/>
      <c r="K209" s="139"/>
      <c r="L209" s="103"/>
      <c r="M209" s="249" t="s">
        <v>95</v>
      </c>
      <c r="N209" s="249"/>
      <c r="O209" s="249"/>
    </row>
    <row r="210" spans="1:15" s="74" customFormat="1" ht="18.75" customHeight="1" hidden="1">
      <c r="A210" s="125" t="s">
        <v>21</v>
      </c>
      <c r="I210" s="252"/>
      <c r="J210" s="252"/>
      <c r="K210" s="139"/>
      <c r="L210" s="250"/>
      <c r="M210" s="250"/>
      <c r="N210" s="250" t="s">
        <v>96</v>
      </c>
      <c r="O210" s="250"/>
    </row>
    <row r="211" ht="22.5" customHeight="1" hidden="1">
      <c r="A211" s="59" t="s">
        <v>157</v>
      </c>
    </row>
    <row r="212" ht="19.5" customHeight="1" hidden="1">
      <c r="A212" s="64"/>
    </row>
    <row r="213" spans="1:15" ht="19.5" customHeight="1" hidden="1">
      <c r="A213" s="60"/>
      <c r="B213" s="29"/>
      <c r="C213" s="29"/>
      <c r="D213" s="29"/>
      <c r="E213" s="29"/>
      <c r="F213" s="29"/>
      <c r="G213" s="29"/>
      <c r="H213" s="29"/>
      <c r="I213" s="39"/>
      <c r="J213" s="39"/>
      <c r="K213" s="39"/>
      <c r="L213" s="29"/>
      <c r="M213" s="39"/>
      <c r="N213" s="39"/>
      <c r="O213" s="39"/>
    </row>
    <row r="214" spans="1:15" ht="19.5" customHeight="1" hidden="1">
      <c r="A214" s="60"/>
      <c r="B214" s="29"/>
      <c r="C214" s="29"/>
      <c r="D214" s="29"/>
      <c r="E214" s="29"/>
      <c r="F214" s="29"/>
      <c r="G214" s="38"/>
      <c r="H214" s="29"/>
      <c r="K214" s="247" t="s">
        <v>44</v>
      </c>
      <c r="L214" s="251"/>
      <c r="M214" s="251"/>
      <c r="N214" s="251"/>
      <c r="O214" s="251"/>
    </row>
    <row r="215" spans="1:15" ht="19.5" customHeight="1" hidden="1">
      <c r="A215" s="60"/>
      <c r="B215" s="29"/>
      <c r="C215" s="29"/>
      <c r="D215" s="29"/>
      <c r="E215" s="29"/>
      <c r="F215" s="29"/>
      <c r="G215" s="38"/>
      <c r="H215" s="29"/>
      <c r="I215" s="248" t="s">
        <v>102</v>
      </c>
      <c r="J215" s="248"/>
      <c r="K215" s="248"/>
      <c r="L215" s="39"/>
      <c r="M215" s="253" t="s">
        <v>103</v>
      </c>
      <c r="N215" s="253"/>
      <c r="O215" s="253"/>
    </row>
    <row r="216" spans="1:15" ht="19.5" customHeight="1" hidden="1">
      <c r="A216" s="60"/>
      <c r="B216" s="29"/>
      <c r="C216" s="29"/>
      <c r="D216" s="29"/>
      <c r="E216" s="29"/>
      <c r="F216" s="29"/>
      <c r="G216" s="38"/>
      <c r="H216" s="29"/>
      <c r="I216" s="130">
        <v>2557</v>
      </c>
      <c r="K216" s="126">
        <v>2556</v>
      </c>
      <c r="L216" s="85"/>
      <c r="M216" s="86">
        <v>2557</v>
      </c>
      <c r="N216" s="29"/>
      <c r="O216" s="87" t="s">
        <v>97</v>
      </c>
    </row>
    <row r="217" spans="1:15" ht="18" customHeight="1" hidden="1">
      <c r="A217" s="58" t="s">
        <v>22</v>
      </c>
      <c r="G217" s="38"/>
      <c r="M217" s="60"/>
      <c r="O217" s="29"/>
    </row>
    <row r="218" spans="2:15" ht="18" customHeight="1" hidden="1">
      <c r="B218" s="60" t="s">
        <v>126</v>
      </c>
      <c r="K218" s="32">
        <v>40369</v>
      </c>
      <c r="L218" s="69"/>
      <c r="M218" s="32">
        <f>M150</f>
        <v>0</v>
      </c>
      <c r="O218" s="39">
        <v>42374</v>
      </c>
    </row>
    <row r="219" spans="2:15" ht="18" customHeight="1" hidden="1">
      <c r="B219" s="60" t="s">
        <v>65</v>
      </c>
      <c r="K219" s="32"/>
      <c r="L219" s="69"/>
      <c r="M219" s="32"/>
      <c r="O219" s="39"/>
    </row>
    <row r="220" spans="3:15" ht="19.5" customHeight="1" hidden="1">
      <c r="C220" s="41" t="s">
        <v>154</v>
      </c>
      <c r="K220" s="32">
        <v>-130</v>
      </c>
      <c r="L220" s="69"/>
      <c r="M220" s="32"/>
      <c r="O220" s="39">
        <v>-130</v>
      </c>
    </row>
    <row r="221" spans="3:15" ht="18" customHeight="1" hidden="1">
      <c r="C221" s="41" t="s">
        <v>140</v>
      </c>
      <c r="K221" s="32">
        <v>-1013</v>
      </c>
      <c r="L221" s="69"/>
      <c r="M221" s="32"/>
      <c r="O221" s="39">
        <v>-1013</v>
      </c>
    </row>
    <row r="222" spans="3:15" ht="18" customHeight="1" hidden="1">
      <c r="C222" s="41" t="s">
        <v>59</v>
      </c>
      <c r="K222" s="32">
        <v>8597</v>
      </c>
      <c r="L222" s="69"/>
      <c r="M222" s="32"/>
      <c r="O222" s="39">
        <v>8252</v>
      </c>
    </row>
    <row r="223" spans="3:15" ht="18" customHeight="1" hidden="1">
      <c r="C223" s="41" t="s">
        <v>86</v>
      </c>
      <c r="K223" s="32">
        <v>-158</v>
      </c>
      <c r="L223" s="69"/>
      <c r="M223" s="32">
        <v>0</v>
      </c>
      <c r="O223" s="39">
        <v>-158</v>
      </c>
    </row>
    <row r="224" spans="3:15" ht="18" customHeight="1" hidden="1">
      <c r="C224" s="41" t="s">
        <v>159</v>
      </c>
      <c r="K224" s="32"/>
      <c r="L224" s="69"/>
      <c r="M224" s="32"/>
      <c r="O224" s="39"/>
    </row>
    <row r="225" spans="3:15" ht="18" customHeight="1" hidden="1">
      <c r="C225" s="41" t="s">
        <v>158</v>
      </c>
      <c r="K225" s="32">
        <v>18424</v>
      </c>
      <c r="L225" s="69"/>
      <c r="M225" s="32"/>
      <c r="O225" s="39">
        <v>18424</v>
      </c>
    </row>
    <row r="226" spans="3:15" ht="18" customHeight="1" hidden="1">
      <c r="C226" s="41" t="s">
        <v>141</v>
      </c>
      <c r="K226" s="32"/>
      <c r="L226" s="69"/>
      <c r="M226" s="32"/>
      <c r="O226" s="39"/>
    </row>
    <row r="227" spans="3:15" ht="18" customHeight="1" hidden="1">
      <c r="C227" s="41" t="s">
        <v>162</v>
      </c>
      <c r="K227" s="32">
        <v>-8902</v>
      </c>
      <c r="L227" s="69"/>
      <c r="M227" s="32"/>
      <c r="O227" s="39">
        <v>-8902</v>
      </c>
    </row>
    <row r="228" spans="3:15" ht="18" customHeight="1" hidden="1">
      <c r="C228" s="41" t="s">
        <v>142</v>
      </c>
      <c r="K228" s="32" t="s">
        <v>8</v>
      </c>
      <c r="L228" s="69"/>
      <c r="M228" s="32"/>
      <c r="O228" s="32" t="s">
        <v>8</v>
      </c>
    </row>
    <row r="229" spans="3:15" ht="18" customHeight="1" hidden="1">
      <c r="C229" s="66" t="s">
        <v>161</v>
      </c>
      <c r="K229" s="32"/>
      <c r="L229" s="69"/>
      <c r="M229" s="32"/>
      <c r="O229" s="39"/>
    </row>
    <row r="230" spans="3:15" ht="18" customHeight="1" hidden="1">
      <c r="C230" s="66" t="s">
        <v>160</v>
      </c>
      <c r="K230" s="32">
        <v>170</v>
      </c>
      <c r="L230" s="69"/>
      <c r="M230" s="32"/>
      <c r="O230" s="39">
        <v>170</v>
      </c>
    </row>
    <row r="231" spans="3:15" ht="18" customHeight="1" hidden="1">
      <c r="C231" s="41" t="s">
        <v>45</v>
      </c>
      <c r="K231" s="32">
        <v>-887</v>
      </c>
      <c r="L231" s="69"/>
      <c r="M231" s="32"/>
      <c r="O231" s="39">
        <v>-929</v>
      </c>
    </row>
    <row r="232" spans="3:15" ht="18" customHeight="1" hidden="1">
      <c r="C232" s="41" t="s">
        <v>67</v>
      </c>
      <c r="K232" s="32">
        <v>4499</v>
      </c>
      <c r="L232" s="69"/>
      <c r="M232" s="32"/>
      <c r="O232" s="39">
        <v>4499</v>
      </c>
    </row>
    <row r="233" spans="3:15" ht="18" customHeight="1" hidden="1">
      <c r="C233" s="41" t="s">
        <v>77</v>
      </c>
      <c r="K233" s="34">
        <v>8753</v>
      </c>
      <c r="L233" s="69"/>
      <c r="M233" s="34"/>
      <c r="O233" s="105">
        <v>8753</v>
      </c>
    </row>
    <row r="234" spans="1:15" ht="18" customHeight="1" hidden="1">
      <c r="A234" s="41"/>
      <c r="B234" s="60"/>
      <c r="K234" s="42">
        <f>SUM(K218:K233)</f>
        <v>69722</v>
      </c>
      <c r="L234" s="42"/>
      <c r="M234" s="42">
        <f>SUM(M218:M233)</f>
        <v>0</v>
      </c>
      <c r="O234" s="42">
        <f>SUM(O218:O233)</f>
        <v>71340</v>
      </c>
    </row>
    <row r="235" spans="3:15" ht="18" customHeight="1" hidden="1">
      <c r="C235" s="67" t="s">
        <v>25</v>
      </c>
      <c r="K235" s="32"/>
      <c r="L235" s="69"/>
      <c r="M235" s="42"/>
      <c r="O235" s="39"/>
    </row>
    <row r="236" spans="3:15" ht="18" customHeight="1" hidden="1">
      <c r="C236" s="41" t="s">
        <v>43</v>
      </c>
      <c r="K236" s="32">
        <v>-19896</v>
      </c>
      <c r="L236" s="69"/>
      <c r="M236" s="32"/>
      <c r="O236" s="39">
        <v>-27424</v>
      </c>
    </row>
    <row r="237" spans="3:15" ht="18" customHeight="1" hidden="1">
      <c r="C237" s="41" t="s">
        <v>23</v>
      </c>
      <c r="K237" s="32">
        <v>-15745</v>
      </c>
      <c r="L237" s="69"/>
      <c r="M237" s="32"/>
      <c r="O237" s="39">
        <v>-9079</v>
      </c>
    </row>
    <row r="238" spans="3:15" ht="18" customHeight="1" hidden="1">
      <c r="C238" s="41" t="s">
        <v>4</v>
      </c>
      <c r="K238" s="32">
        <v>-13677</v>
      </c>
      <c r="L238" s="69"/>
      <c r="M238" s="32"/>
      <c r="O238" s="39">
        <v>-8393</v>
      </c>
    </row>
    <row r="239" spans="3:15" ht="18" customHeight="1" hidden="1">
      <c r="C239" s="41" t="s">
        <v>7</v>
      </c>
      <c r="K239" s="32">
        <v>-3127</v>
      </c>
      <c r="L239" s="69"/>
      <c r="M239" s="32"/>
      <c r="O239" s="39">
        <v>-8</v>
      </c>
    </row>
    <row r="240" spans="3:15" ht="18" customHeight="1" hidden="1">
      <c r="C240" s="67" t="s">
        <v>26</v>
      </c>
      <c r="K240" s="32"/>
      <c r="L240" s="69"/>
      <c r="M240" s="32"/>
      <c r="O240" s="39"/>
    </row>
    <row r="241" spans="3:15" ht="18" customHeight="1" hidden="1">
      <c r="C241" s="41" t="s">
        <v>42</v>
      </c>
      <c r="K241" s="32">
        <v>-38549</v>
      </c>
      <c r="L241" s="69"/>
      <c r="M241" s="32"/>
      <c r="O241" s="39">
        <v>-39043</v>
      </c>
    </row>
    <row r="242" spans="3:15" ht="18" customHeight="1" hidden="1">
      <c r="C242" s="41" t="s">
        <v>130</v>
      </c>
      <c r="K242" s="32">
        <v>71</v>
      </c>
      <c r="L242" s="69"/>
      <c r="M242" s="32"/>
      <c r="O242" s="39">
        <v>0</v>
      </c>
    </row>
    <row r="243" spans="3:15" ht="18" customHeight="1" hidden="1">
      <c r="C243" s="41" t="s">
        <v>69</v>
      </c>
      <c r="K243" s="34">
        <v>2175</v>
      </c>
      <c r="L243" s="69"/>
      <c r="M243" s="34"/>
      <c r="O243" s="105">
        <v>-2638</v>
      </c>
    </row>
    <row r="244" spans="2:15" ht="18" customHeight="1" hidden="1">
      <c r="B244" s="60" t="s">
        <v>66</v>
      </c>
      <c r="C244" s="41"/>
      <c r="K244" s="32">
        <f>SUM(K234:K243)</f>
        <v>-19026</v>
      </c>
      <c r="L244" s="69"/>
      <c r="M244" s="32">
        <f>SUM(M234:M243)</f>
        <v>0</v>
      </c>
      <c r="O244" s="39">
        <f>SUM(O234:O243)</f>
        <v>-15245</v>
      </c>
    </row>
    <row r="245" spans="3:15" ht="18" customHeight="1" hidden="1">
      <c r="C245" s="41" t="s">
        <v>46</v>
      </c>
      <c r="K245" s="32">
        <v>-8808</v>
      </c>
      <c r="L245" s="69"/>
      <c r="M245" s="32"/>
      <c r="O245" s="39">
        <v>-8808</v>
      </c>
    </row>
    <row r="246" spans="1:15" ht="18" customHeight="1" hidden="1">
      <c r="A246" s="67" t="s">
        <v>90</v>
      </c>
      <c r="K246" s="75">
        <f>K245+K244</f>
        <v>-27834</v>
      </c>
      <c r="L246" s="55"/>
      <c r="M246" s="75">
        <f>SUM(M244:M245)</f>
        <v>0</v>
      </c>
      <c r="O246" s="104">
        <f>O245+O244</f>
        <v>-24053</v>
      </c>
    </row>
    <row r="247" spans="1:15" ht="18" customHeight="1" hidden="1">
      <c r="A247" s="67"/>
      <c r="I247" s="55"/>
      <c r="J247" s="55"/>
      <c r="K247" s="55"/>
      <c r="M247" s="39"/>
      <c r="N247" s="55"/>
      <c r="O247" s="55"/>
    </row>
    <row r="248" spans="1:15" ht="18" customHeight="1" hidden="1">
      <c r="A248" s="67"/>
      <c r="I248" s="55"/>
      <c r="J248" s="55"/>
      <c r="K248" s="55"/>
      <c r="M248" s="39"/>
      <c r="N248" s="55"/>
      <c r="O248" s="55"/>
    </row>
    <row r="249" spans="1:15" ht="18" customHeight="1" hidden="1">
      <c r="A249" s="67"/>
      <c r="I249" s="55"/>
      <c r="J249" s="55"/>
      <c r="K249" s="55"/>
      <c r="M249" s="39"/>
      <c r="N249" s="55"/>
      <c r="O249" s="55"/>
    </row>
    <row r="250" spans="1:15" ht="18" customHeight="1" hidden="1">
      <c r="A250" s="67"/>
      <c r="I250" s="55"/>
      <c r="J250" s="55"/>
      <c r="K250" s="55"/>
      <c r="M250" s="39"/>
      <c r="N250" s="55"/>
      <c r="O250" s="55"/>
    </row>
    <row r="251" spans="1:15" ht="18" customHeight="1" hidden="1">
      <c r="A251" s="67"/>
      <c r="I251" s="55"/>
      <c r="J251" s="55"/>
      <c r="K251" s="55"/>
      <c r="M251" s="39"/>
      <c r="N251" s="55"/>
      <c r="O251" s="55"/>
    </row>
    <row r="252" spans="1:15" ht="18" customHeight="1" hidden="1">
      <c r="A252" s="67"/>
      <c r="I252" s="55"/>
      <c r="J252" s="55"/>
      <c r="K252" s="55"/>
      <c r="M252" s="39"/>
      <c r="N252" s="55"/>
      <c r="O252" s="55"/>
    </row>
    <row r="253" spans="1:15" ht="26.25" customHeight="1" hidden="1">
      <c r="A253" s="59" t="str">
        <f>A209</f>
        <v>บริษัท พรพรหมเม็ททอล จำกัด (มหาชน) และบริษัทย่อย</v>
      </c>
      <c r="I253" s="29"/>
      <c r="J253" s="29"/>
      <c r="L253" s="103"/>
      <c r="M253" s="249" t="s">
        <v>95</v>
      </c>
      <c r="N253" s="249"/>
      <c r="O253" s="249"/>
    </row>
    <row r="254" spans="1:15" ht="26.25" customHeight="1" hidden="1">
      <c r="A254" s="59" t="s">
        <v>27</v>
      </c>
      <c r="I254" s="252"/>
      <c r="J254" s="252"/>
      <c r="L254" s="250"/>
      <c r="M254" s="250"/>
      <c r="N254" s="250" t="s">
        <v>96</v>
      </c>
      <c r="O254" s="250"/>
    </row>
    <row r="255" ht="26.25" customHeight="1" hidden="1">
      <c r="A255" s="59" t="str">
        <f>A211</f>
        <v>สำหรับงวดหกเดือนสิ้นสุดวันที่ 30 มิถุนายน 2557 และ 2556</v>
      </c>
    </row>
    <row r="256" ht="19.5" customHeight="1" hidden="1">
      <c r="A256" s="64"/>
    </row>
    <row r="257" spans="1:15" ht="19.5" customHeight="1" hidden="1">
      <c r="A257" s="60"/>
      <c r="B257" s="29"/>
      <c r="C257" s="29"/>
      <c r="D257" s="29"/>
      <c r="E257" s="29"/>
      <c r="F257" s="29"/>
      <c r="G257" s="29"/>
      <c r="H257" s="29"/>
      <c r="J257" s="38"/>
      <c r="K257" s="247" t="s">
        <v>44</v>
      </c>
      <c r="L257" s="247"/>
      <c r="M257" s="247"/>
      <c r="N257" s="247"/>
      <c r="O257" s="247"/>
    </row>
    <row r="258" spans="1:15" s="50" customFormat="1" ht="19.5" customHeight="1" hidden="1">
      <c r="A258" s="36"/>
      <c r="B258" s="79"/>
      <c r="C258" s="79"/>
      <c r="D258" s="79"/>
      <c r="E258" s="79"/>
      <c r="F258" s="79"/>
      <c r="G258" s="39"/>
      <c r="H258" s="79"/>
      <c r="I258" s="248" t="s">
        <v>102</v>
      </c>
      <c r="J258" s="248"/>
      <c r="K258" s="248"/>
      <c r="L258" s="39"/>
      <c r="M258" s="248" t="s">
        <v>103</v>
      </c>
      <c r="N258" s="248"/>
      <c r="O258" s="248"/>
    </row>
    <row r="259" spans="1:15" ht="19.5" customHeight="1" hidden="1">
      <c r="A259" s="60"/>
      <c r="B259" s="29"/>
      <c r="C259" s="29"/>
      <c r="D259" s="29"/>
      <c r="E259" s="29"/>
      <c r="F259" s="29"/>
      <c r="G259" s="38"/>
      <c r="H259" s="29"/>
      <c r="I259" s="130">
        <v>2557</v>
      </c>
      <c r="K259" s="88">
        <f>K216</f>
        <v>2556</v>
      </c>
      <c r="L259" s="85"/>
      <c r="M259" s="88">
        <f>M216</f>
        <v>2557</v>
      </c>
      <c r="N259" s="89"/>
      <c r="O259" s="105" t="str">
        <f>O216</f>
        <v>2556</v>
      </c>
    </row>
    <row r="260" spans="1:15" ht="19.5" customHeight="1" hidden="1">
      <c r="A260" s="58" t="s">
        <v>24</v>
      </c>
      <c r="B260" s="36"/>
      <c r="C260" s="36"/>
      <c r="D260" s="36"/>
      <c r="E260" s="36"/>
      <c r="F260" s="36"/>
      <c r="G260" s="27"/>
      <c r="H260" s="36"/>
      <c r="K260" s="90"/>
      <c r="L260" s="85"/>
      <c r="M260" s="90"/>
      <c r="N260" s="91"/>
      <c r="O260" s="110"/>
    </row>
    <row r="261" spans="2:15" ht="19.5" customHeight="1" hidden="1">
      <c r="B261" s="76" t="s">
        <v>47</v>
      </c>
      <c r="C261" s="36"/>
      <c r="D261" s="36"/>
      <c r="E261" s="36"/>
      <c r="F261" s="36"/>
      <c r="G261" s="27"/>
      <c r="H261" s="36"/>
      <c r="K261" s="29">
        <v>780</v>
      </c>
      <c r="L261" s="27"/>
      <c r="O261" s="29">
        <v>780</v>
      </c>
    </row>
    <row r="262" spans="2:15" ht="19.5" customHeight="1" hidden="1">
      <c r="B262" s="76" t="s">
        <v>100</v>
      </c>
      <c r="C262" s="36"/>
      <c r="D262" s="36"/>
      <c r="E262" s="36"/>
      <c r="F262" s="36"/>
      <c r="G262" s="27"/>
      <c r="H262" s="36"/>
      <c r="K262" s="32">
        <v>10018</v>
      </c>
      <c r="L262" s="27"/>
      <c r="O262" s="29">
        <v>10018</v>
      </c>
    </row>
    <row r="263" spans="2:15" ht="19.5" customHeight="1" hidden="1">
      <c r="B263" s="76" t="s">
        <v>163</v>
      </c>
      <c r="C263" s="36"/>
      <c r="D263" s="36"/>
      <c r="E263" s="36"/>
      <c r="F263" s="36"/>
      <c r="G263" s="27"/>
      <c r="H263" s="36"/>
      <c r="K263" s="32" t="s">
        <v>8</v>
      </c>
      <c r="L263" s="27"/>
      <c r="O263" s="29">
        <v>-29700</v>
      </c>
    </row>
    <row r="264" spans="2:15" ht="19.5" customHeight="1" hidden="1">
      <c r="B264" s="76" t="s">
        <v>143</v>
      </c>
      <c r="C264" s="36"/>
      <c r="D264" s="36"/>
      <c r="E264" s="36"/>
      <c r="F264" s="36"/>
      <c r="G264" s="27"/>
      <c r="H264" s="36"/>
      <c r="K264" s="29">
        <v>198</v>
      </c>
      <c r="L264" s="27"/>
      <c r="O264" s="29">
        <v>198</v>
      </c>
    </row>
    <row r="265" spans="2:15" ht="19.5" customHeight="1" hidden="1">
      <c r="B265" s="76" t="s">
        <v>144</v>
      </c>
      <c r="C265" s="36"/>
      <c r="D265" s="36"/>
      <c r="E265" s="36"/>
      <c r="F265" s="36"/>
      <c r="G265" s="27"/>
      <c r="H265" s="36"/>
      <c r="K265" s="29">
        <v>-26155</v>
      </c>
      <c r="L265" s="27"/>
      <c r="O265" s="29">
        <v>-26155</v>
      </c>
    </row>
    <row r="266" spans="2:15" ht="19.5" customHeight="1" hidden="1">
      <c r="B266" s="41" t="s">
        <v>60</v>
      </c>
      <c r="C266" s="36"/>
      <c r="D266" s="36"/>
      <c r="E266" s="36"/>
      <c r="F266" s="36"/>
      <c r="G266" s="27"/>
      <c r="H266" s="36"/>
      <c r="K266" s="29">
        <v>-45949</v>
      </c>
      <c r="L266" s="27"/>
      <c r="O266" s="29">
        <v>-5416</v>
      </c>
    </row>
    <row r="267" spans="2:15" ht="19.5" customHeight="1" hidden="1">
      <c r="B267" s="41" t="s">
        <v>164</v>
      </c>
      <c r="C267" s="36"/>
      <c r="D267" s="36"/>
      <c r="E267" s="36"/>
      <c r="F267" s="36"/>
      <c r="G267" s="27"/>
      <c r="H267" s="36"/>
      <c r="K267" s="29"/>
      <c r="L267" s="27"/>
      <c r="O267" s="29">
        <v>-15000</v>
      </c>
    </row>
    <row r="268" spans="2:15" ht="19.5" customHeight="1" hidden="1">
      <c r="B268" s="41" t="s">
        <v>87</v>
      </c>
      <c r="C268" s="36"/>
      <c r="D268" s="36"/>
      <c r="E268" s="36"/>
      <c r="F268" s="36"/>
      <c r="G268" s="27"/>
      <c r="H268" s="36"/>
      <c r="K268" s="38">
        <v>733</v>
      </c>
      <c r="L268" s="27"/>
      <c r="M268" s="38"/>
      <c r="O268" s="29">
        <v>733</v>
      </c>
    </row>
    <row r="269" spans="1:15" ht="19.5" customHeight="1" hidden="1">
      <c r="A269" s="58" t="s">
        <v>88</v>
      </c>
      <c r="B269" s="36"/>
      <c r="C269" s="36"/>
      <c r="D269" s="36"/>
      <c r="E269" s="36"/>
      <c r="F269" s="36"/>
      <c r="G269" s="27"/>
      <c r="H269" s="36"/>
      <c r="K269" s="75">
        <f>SUM(K261:K268)</f>
        <v>-60375</v>
      </c>
      <c r="L269" s="27"/>
      <c r="M269" s="77">
        <f>SUM(M261:M268)</f>
        <v>0</v>
      </c>
      <c r="O269" s="104">
        <f>SUM(O261:O268)</f>
        <v>-64542</v>
      </c>
    </row>
    <row r="270" spans="1:15" ht="17.25" customHeight="1" hidden="1">
      <c r="A270" s="58"/>
      <c r="B270" s="36"/>
      <c r="C270" s="36"/>
      <c r="D270" s="36"/>
      <c r="E270" s="36"/>
      <c r="F270" s="36"/>
      <c r="G270" s="27"/>
      <c r="H270" s="36"/>
      <c r="K270" s="56"/>
      <c r="L270" s="27"/>
      <c r="M270" s="56"/>
      <c r="O270" s="110"/>
    </row>
    <row r="271" spans="1:15" ht="19.5" customHeight="1" hidden="1">
      <c r="A271" s="58" t="s">
        <v>28</v>
      </c>
      <c r="M271" s="60"/>
      <c r="O271" s="29"/>
    </row>
    <row r="272" spans="1:15" ht="19.5" customHeight="1" hidden="1">
      <c r="A272" s="60"/>
      <c r="B272" s="41" t="s">
        <v>68</v>
      </c>
      <c r="K272" s="32">
        <v>-4203</v>
      </c>
      <c r="M272" s="32"/>
      <c r="O272" s="39">
        <v>-4203</v>
      </c>
    </row>
    <row r="273" spans="1:15" ht="19.5" customHeight="1" hidden="1">
      <c r="A273" s="60"/>
      <c r="B273" s="41" t="s">
        <v>120</v>
      </c>
      <c r="K273" s="32">
        <v>-17600</v>
      </c>
      <c r="M273" s="32"/>
      <c r="O273" s="39">
        <v>-17600</v>
      </c>
    </row>
    <row r="274" spans="1:15" ht="19.5" customHeight="1" hidden="1">
      <c r="A274" s="60"/>
      <c r="B274" s="41" t="s">
        <v>61</v>
      </c>
      <c r="K274" s="32"/>
      <c r="M274" s="32"/>
      <c r="O274" s="39"/>
    </row>
    <row r="275" spans="2:15" ht="19.5" customHeight="1" hidden="1">
      <c r="B275" s="41" t="s">
        <v>89</v>
      </c>
      <c r="K275" s="42">
        <v>125154</v>
      </c>
      <c r="M275" s="42"/>
      <c r="O275" s="79">
        <v>125154</v>
      </c>
    </row>
    <row r="276" spans="2:15" ht="19.5" customHeight="1" hidden="1">
      <c r="B276" s="41" t="s">
        <v>62</v>
      </c>
      <c r="K276" s="32">
        <v>-1729</v>
      </c>
      <c r="M276" s="32"/>
      <c r="O276" s="39">
        <v>-1729</v>
      </c>
    </row>
    <row r="277" spans="2:15" ht="19.5" customHeight="1" hidden="1">
      <c r="B277" s="41" t="s">
        <v>101</v>
      </c>
      <c r="K277" s="32">
        <v>-2916</v>
      </c>
      <c r="M277" s="32"/>
      <c r="O277" s="39">
        <v>-2916</v>
      </c>
    </row>
    <row r="278" spans="2:15" ht="19.5" customHeight="1" hidden="1">
      <c r="B278" s="41" t="s">
        <v>165</v>
      </c>
      <c r="K278" s="32"/>
      <c r="M278" s="32"/>
      <c r="O278" s="39"/>
    </row>
    <row r="279" spans="2:15" ht="19.5" customHeight="1" hidden="1">
      <c r="B279" s="41" t="s">
        <v>166</v>
      </c>
      <c r="K279" s="32">
        <v>300</v>
      </c>
      <c r="M279" s="32"/>
      <c r="O279" s="39" t="s">
        <v>8</v>
      </c>
    </row>
    <row r="280" spans="1:15" ht="19.5" customHeight="1" hidden="1">
      <c r="A280" s="58" t="s">
        <v>91</v>
      </c>
      <c r="K280" s="75">
        <f>SUM(K272:K279)</f>
        <v>99006</v>
      </c>
      <c r="M280" s="75">
        <f>SUM(M272:M277)</f>
        <v>0</v>
      </c>
      <c r="O280" s="104">
        <f>SUM(O272:O279)</f>
        <v>98706</v>
      </c>
    </row>
    <row r="281" spans="1:15" ht="17.25" customHeight="1" hidden="1">
      <c r="A281" s="58"/>
      <c r="K281" s="42"/>
      <c r="L281" s="42"/>
      <c r="M281" s="42"/>
      <c r="O281" s="79"/>
    </row>
    <row r="282" spans="1:15" ht="17.25" customHeight="1" hidden="1">
      <c r="A282" s="58" t="s">
        <v>145</v>
      </c>
      <c r="K282" s="79">
        <f>K280+K269+K246</f>
        <v>10797</v>
      </c>
      <c r="L282" s="42"/>
      <c r="M282" s="79">
        <f>M280+M269+M246</f>
        <v>0</v>
      </c>
      <c r="O282" s="79">
        <f>O280+O269+O246</f>
        <v>10111</v>
      </c>
    </row>
    <row r="283" spans="1:15" ht="17.25" customHeight="1" hidden="1">
      <c r="A283" s="60"/>
      <c r="M283" s="60"/>
      <c r="O283" s="29"/>
    </row>
    <row r="284" spans="1:15" ht="19.5" customHeight="1" hidden="1">
      <c r="A284" s="58" t="s">
        <v>124</v>
      </c>
      <c r="K284" s="43">
        <v>29102</v>
      </c>
      <c r="M284" s="43"/>
      <c r="O284" s="105">
        <v>29102</v>
      </c>
    </row>
    <row r="285" spans="1:15" ht="17.25" customHeight="1" hidden="1">
      <c r="A285" s="60"/>
      <c r="K285" s="78"/>
      <c r="M285" s="78"/>
      <c r="O285" s="106"/>
    </row>
    <row r="286" spans="1:15" ht="19.5" customHeight="1" hidden="1" thickBot="1">
      <c r="A286" s="58" t="s">
        <v>125</v>
      </c>
      <c r="K286" s="49">
        <f>SUM(K282:K284)</f>
        <v>39899</v>
      </c>
      <c r="M286" s="49">
        <f>SUM(M282:M284)</f>
        <v>0</v>
      </c>
      <c r="O286" s="108">
        <f>SUM(O282:O284)</f>
        <v>39213</v>
      </c>
    </row>
    <row r="287" spans="1:15" ht="19.5" customHeight="1" hidden="1" thickTop="1">
      <c r="A287" s="60"/>
      <c r="I287" s="29"/>
      <c r="O287" s="28"/>
    </row>
    <row r="288" spans="1:15" s="60" customFormat="1" ht="19.5" customHeight="1" hidden="1">
      <c r="A288" s="115" t="s">
        <v>147</v>
      </c>
      <c r="B288" s="116"/>
      <c r="C288" s="116"/>
      <c r="D288" s="134"/>
      <c r="E288" s="135"/>
      <c r="F288" s="134"/>
      <c r="G288" s="134"/>
      <c r="H288" s="135"/>
      <c r="I288" s="134"/>
      <c r="M288" s="29"/>
      <c r="O288" s="28"/>
    </row>
    <row r="289" spans="1:15" s="60" customFormat="1" ht="20.25" customHeight="1" hidden="1">
      <c r="A289" s="117" t="s">
        <v>148</v>
      </c>
      <c r="B289" s="116"/>
      <c r="C289" s="116"/>
      <c r="D289" s="134"/>
      <c r="E289" s="135"/>
      <c r="F289" s="134"/>
      <c r="G289" s="134"/>
      <c r="H289" s="135"/>
      <c r="I289" s="134"/>
      <c r="M289" s="29"/>
      <c r="O289" s="28"/>
    </row>
    <row r="290" spans="2:15" s="60" customFormat="1" ht="18" customHeight="1" hidden="1">
      <c r="B290" s="41" t="s">
        <v>149</v>
      </c>
      <c r="C290" s="118"/>
      <c r="D290" s="119"/>
      <c r="E290" s="136"/>
      <c r="F290" s="119"/>
      <c r="G290" s="119"/>
      <c r="H290" s="132"/>
      <c r="I290" s="119"/>
      <c r="K290" s="29"/>
      <c r="M290" s="29"/>
      <c r="O290" s="29"/>
    </row>
    <row r="291" spans="2:15" s="60" customFormat="1" ht="18" customHeight="1" hidden="1">
      <c r="B291" s="41" t="s">
        <v>150</v>
      </c>
      <c r="C291" s="118"/>
      <c r="D291" s="119"/>
      <c r="E291" s="136"/>
      <c r="F291" s="119"/>
      <c r="G291" s="119"/>
      <c r="H291" s="132"/>
      <c r="I291" s="119"/>
      <c r="K291" s="29"/>
      <c r="M291" s="29"/>
      <c r="O291" s="29"/>
    </row>
    <row r="292" spans="2:15" s="60" customFormat="1" ht="18" customHeight="1" hidden="1">
      <c r="B292" s="41" t="s">
        <v>151</v>
      </c>
      <c r="C292" s="118"/>
      <c r="D292" s="119"/>
      <c r="E292" s="136"/>
      <c r="F292" s="119"/>
      <c r="G292" s="119"/>
      <c r="H292" s="132"/>
      <c r="I292" s="119"/>
      <c r="K292" s="29"/>
      <c r="M292" s="29"/>
      <c r="O292" s="29"/>
    </row>
    <row r="293" spans="1:15" s="60" customFormat="1" ht="18" customHeight="1" hidden="1" thickBot="1">
      <c r="A293" s="137"/>
      <c r="B293" s="116"/>
      <c r="C293" s="118"/>
      <c r="D293" s="119"/>
      <c r="E293" s="136"/>
      <c r="F293" s="119"/>
      <c r="G293" s="119"/>
      <c r="H293" s="132"/>
      <c r="I293" s="119"/>
      <c r="K293" s="120">
        <f>SUM(K290:K292)</f>
        <v>0</v>
      </c>
      <c r="M293" s="120">
        <f>SUM(M290:M292)</f>
        <v>0</v>
      </c>
      <c r="O293" s="120">
        <f>SUM(O290:O292)</f>
        <v>0</v>
      </c>
    </row>
    <row r="294" ht="18" customHeight="1" hidden="1" thickTop="1"/>
    <row r="295" ht="18" customHeight="1" hidden="1"/>
  </sheetData>
  <sheetProtection/>
  <mergeCells count="36">
    <mergeCell ref="M114:O114"/>
    <mergeCell ref="I6:O6"/>
    <mergeCell ref="I7:K7"/>
    <mergeCell ref="I40:K40"/>
    <mergeCell ref="M7:O7"/>
    <mergeCell ref="M40:O40"/>
    <mergeCell ref="I39:O39"/>
    <mergeCell ref="I80:O80"/>
    <mergeCell ref="I81:K81"/>
    <mergeCell ref="M81:O81"/>
    <mergeCell ref="K257:O257"/>
    <mergeCell ref="M209:O209"/>
    <mergeCell ref="M119:O119"/>
    <mergeCell ref="N210:O210"/>
    <mergeCell ref="N254:O254"/>
    <mergeCell ref="I119:K119"/>
    <mergeCell ref="M161:O161"/>
    <mergeCell ref="L162:M162"/>
    <mergeCell ref="N162:O162"/>
    <mergeCell ref="M215:O215"/>
    <mergeCell ref="K214:O214"/>
    <mergeCell ref="M253:O253"/>
    <mergeCell ref="I254:J254"/>
    <mergeCell ref="L254:M254"/>
    <mergeCell ref="L210:M210"/>
    <mergeCell ref="I210:J210"/>
    <mergeCell ref="I118:O118"/>
    <mergeCell ref="I215:K215"/>
    <mergeCell ref="I258:K258"/>
    <mergeCell ref="S162:U162"/>
    <mergeCell ref="R163:S163"/>
    <mergeCell ref="T163:U163"/>
    <mergeCell ref="I166:K166"/>
    <mergeCell ref="M166:O166"/>
    <mergeCell ref="I165:O165"/>
    <mergeCell ref="M258:O258"/>
  </mergeCells>
  <printOptions/>
  <pageMargins left="0.7480314960629921" right="0" top="0.7480314960629921" bottom="0.7480314960629921" header="0.31496062992125984" footer="0.31496062992125984"/>
  <pageSetup firstPageNumber="3" useFirstPageNumber="1" horizontalDpi="600" verticalDpi="600" orientation="portrait" paperSize="9" scale="95" r:id="rId1"/>
  <headerFooter scaleWithDoc="0" alignWithMargins="0">
    <oddFooter>&amp;L&amp;"Angsana New,Regular"&amp;15
หมายเหตุประกอบงบการเงินเป็นส่วนหนึ่งของงบการเงินนี้
____________________________________ กรรมการ&amp;R&amp;"Angsana New,Regular"&amp;15____________________________________กรรมการ     &amp;P</oddFooter>
  </headerFooter>
  <rowBreaks count="3" manualBreakCount="3">
    <brk id="33" max="255" man="1"/>
    <brk id="74" max="15" man="1"/>
    <brk id="2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="120" zoomScaleNormal="120" zoomScalePageLayoutView="0" workbookViewId="0" topLeftCell="A1">
      <selection activeCell="G3" sqref="G3"/>
    </sheetView>
  </sheetViews>
  <sheetFormatPr defaultColWidth="9.140625" defaultRowHeight="18" customHeight="1"/>
  <cols>
    <col min="1" max="4" width="2.28125" style="4" customWidth="1"/>
    <col min="5" max="6" width="7.28125" style="4" customWidth="1"/>
    <col min="7" max="7" width="6.57421875" style="4" customWidth="1"/>
    <col min="8" max="8" width="13.57421875" style="4" customWidth="1"/>
    <col min="9" max="9" width="7.8515625" style="4" customWidth="1"/>
    <col min="10" max="10" width="2.00390625" style="4" customWidth="1"/>
    <col min="11" max="11" width="10.8515625" style="4" customWidth="1"/>
    <col min="12" max="12" width="2.00390625" style="4" customWidth="1"/>
    <col min="13" max="13" width="10.8515625" style="4" customWidth="1"/>
    <col min="14" max="14" width="2.00390625" style="4" customWidth="1"/>
    <col min="15" max="15" width="10.8515625" style="4" customWidth="1"/>
    <col min="16" max="16" width="2.00390625" style="4" customWidth="1"/>
    <col min="17" max="17" width="10.8515625" style="4" customWidth="1"/>
    <col min="18" max="18" width="2.00390625" style="4" customWidth="1"/>
    <col min="19" max="19" width="10.8515625" style="4" customWidth="1"/>
    <col min="20" max="20" width="2.00390625" style="4" customWidth="1"/>
    <col min="21" max="21" width="10.8515625" style="4" customWidth="1"/>
    <col min="22" max="22" width="2.140625" style="4" customWidth="1"/>
    <col min="23" max="23" width="10.8515625" style="4" customWidth="1"/>
    <col min="24" max="16384" width="9.140625" style="4" customWidth="1"/>
  </cols>
  <sheetData>
    <row r="1" spans="1:24" ht="23.25" customHeight="1">
      <c r="A1" s="1" t="str">
        <f>'[1]BS'!A1</f>
        <v>บริษัท พรพรหมเม็ททอล จำกัด (มหาชน) และบริษัทย่อย</v>
      </c>
      <c r="B1" s="1"/>
      <c r="C1" s="1"/>
      <c r="D1" s="1"/>
      <c r="E1" s="1"/>
      <c r="F1" s="1"/>
      <c r="G1" s="1"/>
      <c r="H1" s="1"/>
      <c r="I1" s="92"/>
      <c r="J1" s="92"/>
      <c r="K1" s="92"/>
      <c r="L1" s="3"/>
      <c r="M1" s="3"/>
      <c r="N1" s="3"/>
      <c r="P1" s="93"/>
      <c r="T1" s="94"/>
      <c r="U1" s="103"/>
      <c r="V1" s="249" t="s">
        <v>95</v>
      </c>
      <c r="W1" s="249"/>
      <c r="X1" s="249"/>
    </row>
    <row r="2" spans="1:24" ht="24.75" customHeight="1">
      <c r="A2" s="6" t="s">
        <v>36</v>
      </c>
      <c r="B2" s="6"/>
      <c r="C2" s="6"/>
      <c r="D2" s="6"/>
      <c r="E2" s="6"/>
      <c r="F2" s="6"/>
      <c r="G2" s="6"/>
      <c r="H2" s="92"/>
      <c r="I2" s="2"/>
      <c r="J2" s="2"/>
      <c r="K2" s="7"/>
      <c r="L2" s="8"/>
      <c r="M2" s="8"/>
      <c r="N2" s="8"/>
      <c r="P2" s="93"/>
      <c r="T2" s="94"/>
      <c r="U2" s="250"/>
      <c r="V2" s="250"/>
      <c r="W2" s="250" t="s">
        <v>96</v>
      </c>
      <c r="X2" s="250"/>
    </row>
    <row r="3" spans="1:20" ht="24.75" customHeight="1">
      <c r="A3" s="6" t="s">
        <v>121</v>
      </c>
      <c r="B3" s="6"/>
      <c r="C3" s="6"/>
      <c r="D3" s="6"/>
      <c r="E3" s="6"/>
      <c r="F3" s="6"/>
      <c r="G3" s="6"/>
      <c r="H3" s="6"/>
      <c r="I3" s="92"/>
      <c r="J3" s="2"/>
      <c r="K3" s="7"/>
      <c r="L3" s="8"/>
      <c r="M3" s="8"/>
      <c r="N3" s="8"/>
      <c r="O3" s="8"/>
      <c r="P3" s="8"/>
      <c r="Q3" s="8"/>
      <c r="R3" s="8"/>
      <c r="S3" s="8"/>
      <c r="T3" s="8"/>
    </row>
    <row r="4" spans="2:20" ht="24.75" customHeight="1">
      <c r="B4" s="2"/>
      <c r="C4" s="2"/>
      <c r="D4" s="2"/>
      <c r="E4" s="2"/>
      <c r="F4" s="2"/>
      <c r="G4" s="2"/>
      <c r="H4" s="2"/>
      <c r="I4" s="2"/>
      <c r="J4" s="2"/>
      <c r="K4" s="7"/>
      <c r="L4" s="8"/>
      <c r="M4" s="8"/>
      <c r="N4" s="8"/>
      <c r="O4" s="8"/>
      <c r="P4" s="8"/>
      <c r="Q4" s="8"/>
      <c r="R4" s="8"/>
      <c r="S4" s="8"/>
      <c r="T4" s="8"/>
    </row>
    <row r="5" spans="1:20" s="13" customFormat="1" ht="24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  <c r="M5" s="12"/>
      <c r="N5" s="12"/>
      <c r="O5" s="12"/>
      <c r="P5" s="12"/>
      <c r="Q5" s="12"/>
      <c r="R5" s="12"/>
      <c r="S5" s="12"/>
      <c r="T5" s="12"/>
    </row>
    <row r="6" spans="1:23" s="13" customFormat="1" ht="18" customHeight="1">
      <c r="A6" s="14"/>
      <c r="B6" s="14"/>
      <c r="C6" s="14"/>
      <c r="D6" s="14"/>
      <c r="E6" s="14"/>
      <c r="F6" s="14"/>
      <c r="G6" s="14"/>
      <c r="H6" s="14"/>
      <c r="I6" s="12"/>
      <c r="J6" s="14"/>
      <c r="K6" s="255" t="s">
        <v>112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</row>
    <row r="7" spans="1:20" s="13" customFormat="1" ht="20.25" customHeight="1">
      <c r="A7" s="14"/>
      <c r="B7" s="14"/>
      <c r="C7" s="14"/>
      <c r="D7" s="14"/>
      <c r="E7" s="14"/>
      <c r="F7" s="14"/>
      <c r="G7" s="12"/>
      <c r="H7" s="12"/>
      <c r="I7" s="12"/>
      <c r="J7" s="12"/>
      <c r="K7" s="5"/>
      <c r="L7" s="5"/>
      <c r="O7" s="255" t="s">
        <v>18</v>
      </c>
      <c r="P7" s="255"/>
      <c r="Q7" s="255"/>
      <c r="R7" s="19"/>
      <c r="S7" s="5"/>
      <c r="T7" s="5"/>
    </row>
    <row r="8" spans="1:24" s="13" customFormat="1" ht="20.25" customHeight="1">
      <c r="A8" s="14"/>
      <c r="B8" s="14"/>
      <c r="C8" s="14"/>
      <c r="D8" s="14"/>
      <c r="E8" s="14"/>
      <c r="F8" s="14"/>
      <c r="G8" s="12"/>
      <c r="H8" s="12"/>
      <c r="I8" s="12"/>
      <c r="J8" s="12"/>
      <c r="K8" s="5" t="s">
        <v>37</v>
      </c>
      <c r="L8" s="5"/>
      <c r="O8" s="5" t="s">
        <v>54</v>
      </c>
      <c r="P8" s="12"/>
      <c r="Q8" s="12"/>
      <c r="R8" s="12"/>
      <c r="S8" s="5" t="s">
        <v>113</v>
      </c>
      <c r="T8" s="5"/>
      <c r="U8" s="5" t="s">
        <v>114</v>
      </c>
      <c r="V8" s="95"/>
      <c r="W8" s="5"/>
      <c r="X8" s="95"/>
    </row>
    <row r="9" spans="1:24" s="13" customFormat="1" ht="20.25" customHeight="1">
      <c r="A9" s="14"/>
      <c r="B9" s="14"/>
      <c r="C9" s="14"/>
      <c r="D9" s="14"/>
      <c r="E9" s="14"/>
      <c r="F9" s="14"/>
      <c r="G9" s="12"/>
      <c r="H9" s="12"/>
      <c r="I9" s="12"/>
      <c r="J9" s="12"/>
      <c r="K9" s="5" t="s">
        <v>38</v>
      </c>
      <c r="L9" s="5"/>
      <c r="M9" s="15" t="s">
        <v>56</v>
      </c>
      <c r="N9" s="5"/>
      <c r="O9" s="15" t="s">
        <v>75</v>
      </c>
      <c r="P9" s="5"/>
      <c r="Q9" s="5" t="s">
        <v>55</v>
      </c>
      <c r="R9" s="5"/>
      <c r="S9" s="5" t="s">
        <v>115</v>
      </c>
      <c r="T9" s="5"/>
      <c r="U9" s="5" t="s">
        <v>116</v>
      </c>
      <c r="V9" s="95"/>
      <c r="W9" s="5" t="s">
        <v>113</v>
      </c>
      <c r="X9" s="95"/>
    </row>
    <row r="10" spans="1:31" s="13" customFormat="1" ht="20.25" customHeight="1">
      <c r="A10" s="14"/>
      <c r="B10" s="14"/>
      <c r="C10" s="14"/>
      <c r="D10" s="14"/>
      <c r="E10" s="14"/>
      <c r="F10" s="14"/>
      <c r="G10" s="12"/>
      <c r="H10" s="12"/>
      <c r="I10" s="18" t="s">
        <v>1</v>
      </c>
      <c r="J10" s="5"/>
      <c r="K10" s="16" t="s">
        <v>39</v>
      </c>
      <c r="L10" s="17"/>
      <c r="M10" s="18" t="s">
        <v>57</v>
      </c>
      <c r="N10" s="17"/>
      <c r="O10" s="16" t="s">
        <v>58</v>
      </c>
      <c r="P10" s="17"/>
      <c r="Q10" s="16" t="s">
        <v>40</v>
      </c>
      <c r="R10" s="17"/>
      <c r="S10" s="18" t="s">
        <v>117</v>
      </c>
      <c r="T10" s="17"/>
      <c r="U10" s="18" t="s">
        <v>118</v>
      </c>
      <c r="V10" s="95"/>
      <c r="W10" s="18" t="s">
        <v>115</v>
      </c>
      <c r="X10" s="95"/>
      <c r="Z10" s="19"/>
      <c r="AA10" s="19"/>
      <c r="AB10" s="19"/>
      <c r="AC10" s="19"/>
      <c r="AD10" s="19"/>
      <c r="AE10" s="19"/>
    </row>
    <row r="11" spans="1:23" s="13" customFormat="1" ht="20.25" customHeight="1">
      <c r="A11" s="20" t="s">
        <v>122</v>
      </c>
      <c r="B11" s="19"/>
      <c r="C11" s="19"/>
      <c r="D11" s="19"/>
      <c r="E11" s="19"/>
      <c r="F11" s="19"/>
      <c r="G11" s="19"/>
      <c r="H11" s="19"/>
      <c r="I11" s="5"/>
      <c r="J11" s="24"/>
      <c r="K11" s="45">
        <v>160000</v>
      </c>
      <c r="L11" s="21"/>
      <c r="M11" s="45">
        <v>78644</v>
      </c>
      <c r="N11" s="21"/>
      <c r="O11" s="45">
        <v>16000</v>
      </c>
      <c r="P11" s="21"/>
      <c r="Q11" s="45">
        <v>308979</v>
      </c>
      <c r="R11" s="21"/>
      <c r="S11" s="45">
        <v>563623</v>
      </c>
      <c r="T11" s="21"/>
      <c r="U11" s="45">
        <v>222</v>
      </c>
      <c r="W11" s="45">
        <v>563845</v>
      </c>
    </row>
    <row r="12" spans="1:23" s="13" customFormat="1" ht="20.25" customHeight="1">
      <c r="A12" s="19" t="s">
        <v>119</v>
      </c>
      <c r="B12" s="19"/>
      <c r="C12" s="19"/>
      <c r="D12" s="19"/>
      <c r="E12" s="19"/>
      <c r="F12" s="19"/>
      <c r="G12" s="19"/>
      <c r="H12" s="19"/>
      <c r="I12" s="5">
        <v>2</v>
      </c>
      <c r="J12" s="22"/>
      <c r="K12" s="96">
        <v>0</v>
      </c>
      <c r="L12" s="23"/>
      <c r="M12" s="96">
        <v>0</v>
      </c>
      <c r="N12" s="23"/>
      <c r="O12" s="96">
        <v>0</v>
      </c>
      <c r="P12" s="23"/>
      <c r="Q12" s="96">
        <v>0</v>
      </c>
      <c r="R12" s="23"/>
      <c r="S12" s="96">
        <f>SUM(K12:Q12)</f>
        <v>0</v>
      </c>
      <c r="T12" s="96"/>
      <c r="U12" s="101">
        <v>0</v>
      </c>
      <c r="W12" s="97">
        <v>0</v>
      </c>
    </row>
    <row r="13" spans="1:23" s="13" customFormat="1" ht="20.25" customHeight="1">
      <c r="A13" s="19" t="s">
        <v>120</v>
      </c>
      <c r="B13" s="19"/>
      <c r="C13" s="19"/>
      <c r="D13" s="19"/>
      <c r="E13" s="19"/>
      <c r="F13" s="19"/>
      <c r="G13" s="19"/>
      <c r="H13" s="19"/>
      <c r="I13" s="5">
        <v>20</v>
      </c>
      <c r="J13" s="22"/>
      <c r="K13" s="96">
        <v>0</v>
      </c>
      <c r="L13" s="23"/>
      <c r="M13" s="96">
        <v>0</v>
      </c>
      <c r="N13" s="23"/>
      <c r="O13" s="96">
        <v>0</v>
      </c>
      <c r="P13" s="23"/>
      <c r="Q13" s="98">
        <v>0</v>
      </c>
      <c r="R13" s="23"/>
      <c r="S13" s="21">
        <f>SUM(K13:Q13)</f>
        <v>0</v>
      </c>
      <c r="T13" s="21"/>
      <c r="U13" s="96">
        <v>0</v>
      </c>
      <c r="W13" s="97">
        <f>SUM(S13:U13)</f>
        <v>0</v>
      </c>
    </row>
    <row r="14" spans="1:23" s="13" customFormat="1" ht="20.25" customHeight="1">
      <c r="A14" s="99" t="s">
        <v>99</v>
      </c>
      <c r="B14" s="19"/>
      <c r="C14" s="19"/>
      <c r="D14" s="19"/>
      <c r="E14" s="19"/>
      <c r="F14" s="19"/>
      <c r="G14" s="19"/>
      <c r="H14" s="19"/>
      <c r="I14" s="5">
        <v>2</v>
      </c>
      <c r="J14" s="24"/>
      <c r="K14" s="45">
        <v>0</v>
      </c>
      <c r="L14" s="21"/>
      <c r="M14" s="45">
        <v>0</v>
      </c>
      <c r="N14" s="21"/>
      <c r="O14" s="21">
        <v>0</v>
      </c>
      <c r="P14" s="21"/>
      <c r="Q14" s="46">
        <f>'BS_3,4,5'!K144</f>
        <v>13241</v>
      </c>
      <c r="R14" s="21"/>
      <c r="S14" s="21">
        <f>SUM(K14:Q14)</f>
        <v>13241</v>
      </c>
      <c r="T14" s="21"/>
      <c r="U14" s="98">
        <v>0</v>
      </c>
      <c r="W14" s="100">
        <f>SUM(S14:U14)</f>
        <v>13241</v>
      </c>
    </row>
    <row r="15" spans="1:23" s="13" customFormat="1" ht="20.25" customHeight="1" thickBot="1">
      <c r="A15" s="20" t="s">
        <v>109</v>
      </c>
      <c r="B15" s="26"/>
      <c r="C15" s="19"/>
      <c r="D15" s="19"/>
      <c r="E15" s="19"/>
      <c r="F15" s="19"/>
      <c r="G15" s="19"/>
      <c r="H15" s="19"/>
      <c r="I15" s="19"/>
      <c r="J15" s="22"/>
      <c r="K15" s="25">
        <f>SUM(K11:K14)</f>
        <v>160000</v>
      </c>
      <c r="L15" s="21"/>
      <c r="M15" s="25">
        <f>SUM(M11:M14)</f>
        <v>78644</v>
      </c>
      <c r="N15" s="21"/>
      <c r="O15" s="25">
        <f>SUM(O11:O14)</f>
        <v>16000</v>
      </c>
      <c r="P15" s="21"/>
      <c r="Q15" s="25">
        <f>SUM(Q11:Q14)</f>
        <v>322220</v>
      </c>
      <c r="R15" s="21"/>
      <c r="S15" s="25">
        <f>SUM(S11:S14)</f>
        <v>576864</v>
      </c>
      <c r="T15" s="21"/>
      <c r="U15" s="25">
        <f>SUM(U11:U14)</f>
        <v>222</v>
      </c>
      <c r="W15" s="25">
        <f>SUM(W11:W14)</f>
        <v>577086</v>
      </c>
    </row>
    <row r="16" spans="1:20" s="13" customFormat="1" ht="24.75" customHeight="1" thickTop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2"/>
      <c r="M16" s="12"/>
      <c r="N16" s="12"/>
      <c r="O16" s="12"/>
      <c r="P16" s="12"/>
      <c r="Q16" s="12"/>
      <c r="R16" s="12"/>
      <c r="S16" s="12"/>
      <c r="T16" s="12"/>
    </row>
  </sheetData>
  <sheetProtection/>
  <mergeCells count="5">
    <mergeCell ref="K6:W6"/>
    <mergeCell ref="O7:Q7"/>
    <mergeCell ref="V1:X1"/>
    <mergeCell ref="U2:V2"/>
    <mergeCell ref="W2:X2"/>
  </mergeCells>
  <printOptions/>
  <pageMargins left="0.5118110236220472" right="0.03937007874015748" top="0.5905511811023623" bottom="0" header="0.5118110236220472" footer="0"/>
  <pageSetup firstPageNumber="7" useFirstPageNumber="1" horizontalDpi="600" verticalDpi="600" orientation="landscape" paperSize="9" scale="95" r:id="rId1"/>
  <headerFooter alignWithMargins="0">
    <oddFooter>&amp;L&amp;"Angsana New,Regular"&amp;15หมายเหตุประกอบงบการเงินเป็นส่วนหนึ่งของงบการเงินนี้
_____________________________________กรรมการ&amp;R&amp;"Angsana New,Regular"&amp;15__________________________________กรรมการ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68"/>
  <sheetViews>
    <sheetView tabSelected="1" zoomScale="130" zoomScaleNormal="130" zoomScaleSheetLayoutView="100" zoomScalePageLayoutView="0" workbookViewId="0" topLeftCell="A1">
      <selection activeCell="P36" sqref="A1:P36"/>
    </sheetView>
  </sheetViews>
  <sheetFormatPr defaultColWidth="9.140625" defaultRowHeight="22.5" customHeight="1"/>
  <cols>
    <col min="1" max="4" width="1.7109375" style="151" customWidth="1"/>
    <col min="5" max="5" width="14.28125" style="151" customWidth="1"/>
    <col min="6" max="6" width="16.28125" style="151" customWidth="1"/>
    <col min="7" max="7" width="1.421875" style="151" customWidth="1"/>
    <col min="8" max="8" width="8.57421875" style="151" customWidth="1"/>
    <col min="9" max="9" width="1.421875" style="151" customWidth="1"/>
    <col min="10" max="10" width="10.7109375" style="141" customWidth="1"/>
    <col min="11" max="11" width="1.421875" style="152" customWidth="1"/>
    <col min="12" max="12" width="10.7109375" style="141" customWidth="1"/>
    <col min="13" max="13" width="1.421875" style="152" customWidth="1"/>
    <col min="14" max="14" width="10.7109375" style="141" customWidth="1"/>
    <col min="15" max="15" width="1.421875" style="141" customWidth="1"/>
    <col min="16" max="16" width="10.7109375" style="141" customWidth="1"/>
    <col min="17" max="16384" width="9.140625" style="151" customWidth="1"/>
  </cols>
  <sheetData>
    <row r="1" spans="1:16" s="30" customFormat="1" ht="20.25" customHeight="1">
      <c r="A1" s="65" t="str">
        <f>'BS_3,4,5'!A1</f>
        <v>บริษัท พรพรหมเม็ททอล จำกัด (มหาชน) และบริษัทย่อย</v>
      </c>
      <c r="B1" s="29"/>
      <c r="C1" s="29"/>
      <c r="D1" s="29"/>
      <c r="E1" s="29"/>
      <c r="F1" s="29"/>
      <c r="G1" s="29"/>
      <c r="H1" s="29"/>
      <c r="I1" s="29"/>
      <c r="J1" s="29"/>
      <c r="K1" s="103"/>
      <c r="L1" s="29"/>
      <c r="M1" s="103"/>
      <c r="N1" s="107"/>
      <c r="O1" s="29"/>
      <c r="P1" s="107"/>
    </row>
    <row r="2" spans="1:16" s="30" customFormat="1" ht="20.25" customHeight="1">
      <c r="A2" s="65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103"/>
      <c r="L2" s="29"/>
      <c r="M2" s="103"/>
      <c r="N2" s="29"/>
      <c r="O2" s="107"/>
      <c r="P2" s="107"/>
    </row>
    <row r="3" spans="1:16" s="30" customFormat="1" ht="24.75" customHeight="1">
      <c r="A3" s="123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30" customFormat="1" ht="19.5" customHeight="1">
      <c r="A4" s="60"/>
      <c r="B4" s="29"/>
      <c r="C4" s="29"/>
      <c r="D4" s="29"/>
      <c r="E4" s="29"/>
      <c r="F4" s="29"/>
      <c r="G4" s="29"/>
      <c r="H4" s="29"/>
      <c r="I4" s="29"/>
      <c r="J4" s="39"/>
      <c r="K4" s="39"/>
      <c r="L4" s="39"/>
      <c r="M4" s="29"/>
      <c r="N4" s="39"/>
      <c r="O4" s="39"/>
      <c r="P4" s="39"/>
    </row>
    <row r="5" spans="1:16" s="30" customFormat="1" ht="19.5" customHeight="1">
      <c r="A5" s="60"/>
      <c r="B5" s="29"/>
      <c r="C5" s="29"/>
      <c r="D5" s="29"/>
      <c r="E5" s="29"/>
      <c r="F5" s="29"/>
      <c r="G5" s="29"/>
      <c r="H5" s="29"/>
      <c r="I5" s="29"/>
      <c r="J5" s="247" t="s">
        <v>44</v>
      </c>
      <c r="K5" s="247"/>
      <c r="L5" s="247"/>
      <c r="M5" s="247"/>
      <c r="N5" s="247"/>
      <c r="O5" s="247"/>
      <c r="P5" s="247"/>
    </row>
    <row r="6" spans="1:16" s="30" customFormat="1" ht="19.5" customHeight="1">
      <c r="A6" s="60"/>
      <c r="B6" s="29"/>
      <c r="C6" s="29"/>
      <c r="D6" s="29"/>
      <c r="E6" s="29"/>
      <c r="F6" s="29"/>
      <c r="G6" s="29"/>
      <c r="H6" s="29"/>
      <c r="I6" s="29"/>
      <c r="J6" s="248" t="s">
        <v>102</v>
      </c>
      <c r="K6" s="248"/>
      <c r="L6" s="248"/>
      <c r="M6" s="127"/>
      <c r="N6" s="248" t="s">
        <v>103</v>
      </c>
      <c r="O6" s="248"/>
      <c r="P6" s="248"/>
    </row>
    <row r="7" spans="1:16" s="30" customFormat="1" ht="19.5" customHeight="1">
      <c r="A7" s="60"/>
      <c r="B7" s="29"/>
      <c r="C7" s="29"/>
      <c r="D7" s="29"/>
      <c r="E7" s="29"/>
      <c r="F7" s="29"/>
      <c r="G7" s="29"/>
      <c r="H7" s="105" t="s">
        <v>1</v>
      </c>
      <c r="I7" s="29"/>
      <c r="J7" s="179" t="s">
        <v>201</v>
      </c>
      <c r="K7" s="180"/>
      <c r="L7" s="179" t="s">
        <v>186</v>
      </c>
      <c r="M7" s="181"/>
      <c r="N7" s="179" t="s">
        <v>201</v>
      </c>
      <c r="O7" s="182"/>
      <c r="P7" s="179" t="s">
        <v>186</v>
      </c>
    </row>
    <row r="8" spans="1:16" s="71" customFormat="1" ht="19.5" customHeight="1">
      <c r="A8" s="67" t="s">
        <v>29</v>
      </c>
      <c r="B8" s="29"/>
      <c r="C8" s="29"/>
      <c r="D8" s="29"/>
      <c r="E8" s="29"/>
      <c r="F8" s="29"/>
      <c r="G8" s="29"/>
      <c r="H8" s="121"/>
      <c r="I8" s="79"/>
      <c r="J8" s="79"/>
      <c r="K8" s="153"/>
      <c r="L8" s="79"/>
      <c r="M8" s="79"/>
      <c r="N8" s="79"/>
      <c r="O8" s="79"/>
      <c r="P8" s="79"/>
    </row>
    <row r="9" spans="1:16" s="71" customFormat="1" ht="19.5" customHeight="1">
      <c r="A9" s="41" t="s">
        <v>30</v>
      </c>
      <c r="B9" s="29"/>
      <c r="C9" s="29"/>
      <c r="D9" s="29"/>
      <c r="E9" s="29"/>
      <c r="F9" s="29"/>
      <c r="G9" s="29"/>
      <c r="H9" s="62">
        <v>4</v>
      </c>
      <c r="I9" s="79"/>
      <c r="J9" s="79">
        <v>1292464</v>
      </c>
      <c r="K9" s="153"/>
      <c r="L9" s="79">
        <v>1314905</v>
      </c>
      <c r="M9" s="79"/>
      <c r="N9" s="79">
        <v>1196124</v>
      </c>
      <c r="O9" s="79"/>
      <c r="P9" s="79">
        <v>1284675</v>
      </c>
    </row>
    <row r="10" spans="1:16" s="71" customFormat="1" ht="19.5" customHeight="1">
      <c r="A10" s="41" t="s">
        <v>155</v>
      </c>
      <c r="B10" s="29"/>
      <c r="C10" s="29"/>
      <c r="D10" s="29"/>
      <c r="E10" s="29"/>
      <c r="F10" s="29"/>
      <c r="G10" s="29"/>
      <c r="H10" s="121"/>
      <c r="I10" s="79"/>
      <c r="J10" s="79">
        <v>8070</v>
      </c>
      <c r="K10" s="153"/>
      <c r="L10" s="129">
        <v>6877</v>
      </c>
      <c r="M10" s="79"/>
      <c r="N10" s="79">
        <v>8020</v>
      </c>
      <c r="O10" s="79"/>
      <c r="P10" s="129">
        <v>6572</v>
      </c>
    </row>
    <row r="11" spans="1:16" s="71" customFormat="1" ht="19.5" customHeight="1">
      <c r="A11" s="41" t="s">
        <v>31</v>
      </c>
      <c r="B11" s="29"/>
      <c r="C11" s="29"/>
      <c r="D11" s="29"/>
      <c r="E11" s="29"/>
      <c r="F11" s="29"/>
      <c r="G11" s="29"/>
      <c r="H11" s="62">
        <v>4</v>
      </c>
      <c r="I11" s="79"/>
      <c r="J11" s="79">
        <v>13475</v>
      </c>
      <c r="K11" s="153"/>
      <c r="L11" s="79">
        <v>11994</v>
      </c>
      <c r="M11" s="79"/>
      <c r="N11" s="79">
        <v>10455</v>
      </c>
      <c r="O11" s="79"/>
      <c r="P11" s="79">
        <v>10233</v>
      </c>
    </row>
    <row r="12" spans="1:16" s="71" customFormat="1" ht="19.5" customHeight="1">
      <c r="A12" s="67" t="s">
        <v>32</v>
      </c>
      <c r="B12" s="29"/>
      <c r="C12" s="29"/>
      <c r="D12" s="29"/>
      <c r="E12" s="29"/>
      <c r="F12" s="29"/>
      <c r="G12" s="29"/>
      <c r="H12" s="121"/>
      <c r="I12" s="79"/>
      <c r="J12" s="104">
        <f>SUM(J9:J11)</f>
        <v>1314009</v>
      </c>
      <c r="K12" s="39">
        <f>SUM(K9:K11)</f>
        <v>0</v>
      </c>
      <c r="L12" s="104">
        <f>SUM(L9:L11)</f>
        <v>1333776</v>
      </c>
      <c r="M12" s="79"/>
      <c r="N12" s="104">
        <f>SUM(N9:N11)</f>
        <v>1214599</v>
      </c>
      <c r="O12" s="79"/>
      <c r="P12" s="104">
        <f>SUM(P9:P11)</f>
        <v>1301480</v>
      </c>
    </row>
    <row r="13" spans="1:16" s="71" customFormat="1" ht="10.5" customHeight="1">
      <c r="A13" s="58"/>
      <c r="B13" s="58"/>
      <c r="C13" s="58"/>
      <c r="D13" s="60"/>
      <c r="E13" s="60"/>
      <c r="F13" s="60"/>
      <c r="G13" s="36"/>
      <c r="H13" s="121"/>
      <c r="I13" s="36"/>
      <c r="J13" s="79"/>
      <c r="K13" s="153"/>
      <c r="L13" s="39"/>
      <c r="M13" s="79"/>
      <c r="N13" s="39"/>
      <c r="O13" s="79"/>
      <c r="P13" s="39"/>
    </row>
    <row r="14" spans="1:16" s="71" customFormat="1" ht="19.5" customHeight="1">
      <c r="A14" s="58" t="s">
        <v>33</v>
      </c>
      <c r="B14" s="58"/>
      <c r="C14" s="60"/>
      <c r="D14" s="60"/>
      <c r="E14" s="60"/>
      <c r="F14" s="60"/>
      <c r="G14" s="36"/>
      <c r="H14" s="121"/>
      <c r="I14" s="36"/>
      <c r="J14" s="79"/>
      <c r="K14" s="153"/>
      <c r="L14" s="79"/>
      <c r="M14" s="79"/>
      <c r="N14" s="79"/>
      <c r="O14" s="79"/>
      <c r="P14" s="79"/>
    </row>
    <row r="15" spans="1:16" s="71" customFormat="1" ht="19.5" customHeight="1">
      <c r="A15" s="41" t="s">
        <v>34</v>
      </c>
      <c r="B15" s="60"/>
      <c r="C15" s="60"/>
      <c r="D15" s="60"/>
      <c r="E15" s="60"/>
      <c r="F15" s="60"/>
      <c r="G15" s="36"/>
      <c r="H15" s="62">
        <v>4</v>
      </c>
      <c r="I15" s="36"/>
      <c r="J15" s="79">
        <v>1114889</v>
      </c>
      <c r="K15" s="153"/>
      <c r="L15" s="79">
        <v>1148836</v>
      </c>
      <c r="M15" s="79"/>
      <c r="N15" s="79">
        <v>1045769</v>
      </c>
      <c r="O15" s="79"/>
      <c r="P15" s="79">
        <v>1120553</v>
      </c>
    </row>
    <row r="16" spans="1:16" s="71" customFormat="1" ht="19.5" customHeight="1">
      <c r="A16" s="41" t="s">
        <v>139</v>
      </c>
      <c r="B16" s="60"/>
      <c r="C16" s="60"/>
      <c r="D16" s="60"/>
      <c r="E16" s="60"/>
      <c r="F16" s="60"/>
      <c r="G16" s="36"/>
      <c r="H16" s="62"/>
      <c r="I16" s="36"/>
      <c r="J16" s="79">
        <v>26438</v>
      </c>
      <c r="K16" s="153"/>
      <c r="L16" s="129">
        <v>18237</v>
      </c>
      <c r="M16" s="79"/>
      <c r="N16" s="79">
        <v>26384</v>
      </c>
      <c r="O16" s="79"/>
      <c r="P16" s="79">
        <v>18237</v>
      </c>
    </row>
    <row r="17" spans="1:16" s="71" customFormat="1" ht="19.5" customHeight="1">
      <c r="A17" s="41" t="s">
        <v>50</v>
      </c>
      <c r="B17" s="41"/>
      <c r="C17" s="60"/>
      <c r="D17" s="60"/>
      <c r="E17" s="60"/>
      <c r="F17" s="60"/>
      <c r="G17" s="36"/>
      <c r="H17" s="121">
        <v>2</v>
      </c>
      <c r="I17" s="36"/>
      <c r="J17" s="79">
        <v>47383</v>
      </c>
      <c r="K17" s="153"/>
      <c r="L17" s="79">
        <v>56355</v>
      </c>
      <c r="M17" s="79"/>
      <c r="N17" s="79">
        <v>45200</v>
      </c>
      <c r="O17" s="79"/>
      <c r="P17" s="79">
        <v>55679</v>
      </c>
    </row>
    <row r="18" spans="1:16" s="71" customFormat="1" ht="19.5" customHeight="1">
      <c r="A18" s="41" t="s">
        <v>51</v>
      </c>
      <c r="B18" s="41"/>
      <c r="C18" s="60"/>
      <c r="D18" s="60"/>
      <c r="E18" s="60"/>
      <c r="F18" s="60"/>
      <c r="G18" s="36"/>
      <c r="H18" s="62" t="s">
        <v>240</v>
      </c>
      <c r="I18" s="36"/>
      <c r="J18" s="79">
        <v>93650</v>
      </c>
      <c r="K18" s="153"/>
      <c r="L18" s="79">
        <v>81003</v>
      </c>
      <c r="M18" s="79"/>
      <c r="N18" s="79">
        <v>80716</v>
      </c>
      <c r="O18" s="79"/>
      <c r="P18" s="79">
        <v>73492</v>
      </c>
    </row>
    <row r="19" spans="1:16" s="71" customFormat="1" ht="19.5" customHeight="1">
      <c r="A19" s="41" t="s">
        <v>159</v>
      </c>
      <c r="B19" s="41"/>
      <c r="C19" s="60"/>
      <c r="D19" s="60"/>
      <c r="E19" s="60"/>
      <c r="F19" s="60"/>
      <c r="G19" s="36"/>
      <c r="H19" s="121"/>
      <c r="I19" s="36"/>
      <c r="J19" s="79">
        <v>39413</v>
      </c>
      <c r="K19" s="153"/>
      <c r="L19" s="79">
        <v>-3862</v>
      </c>
      <c r="M19" s="79"/>
      <c r="N19" s="79">
        <v>37805</v>
      </c>
      <c r="O19" s="79"/>
      <c r="P19" s="79">
        <v>-3862</v>
      </c>
    </row>
    <row r="20" spans="1:16" s="71" customFormat="1" ht="19.5" customHeight="1">
      <c r="A20" s="41" t="s">
        <v>63</v>
      </c>
      <c r="B20" s="41"/>
      <c r="C20" s="60"/>
      <c r="D20" s="60"/>
      <c r="E20" s="60"/>
      <c r="F20" s="60"/>
      <c r="G20" s="36"/>
      <c r="H20" s="121">
        <v>4</v>
      </c>
      <c r="I20" s="36"/>
      <c r="J20" s="79">
        <v>14772</v>
      </c>
      <c r="K20" s="153"/>
      <c r="L20" s="79">
        <v>12038</v>
      </c>
      <c r="M20" s="79"/>
      <c r="N20" s="79">
        <v>12067</v>
      </c>
      <c r="O20" s="79"/>
      <c r="P20" s="79">
        <v>12038</v>
      </c>
    </row>
    <row r="21" spans="1:16" s="71" customFormat="1" ht="19.5" customHeight="1">
      <c r="A21" s="58" t="s">
        <v>35</v>
      </c>
      <c r="B21" s="58"/>
      <c r="C21" s="58"/>
      <c r="D21" s="60"/>
      <c r="E21" s="60"/>
      <c r="F21" s="60"/>
      <c r="G21" s="36"/>
      <c r="H21" s="62"/>
      <c r="I21" s="36"/>
      <c r="J21" s="104">
        <f>SUM(J15:J20)</f>
        <v>1336545</v>
      </c>
      <c r="K21" s="39">
        <f>SUM(K15:K20)</f>
        <v>0</v>
      </c>
      <c r="L21" s="104">
        <f>SUM(L15:L20)</f>
        <v>1312607</v>
      </c>
      <c r="M21" s="39"/>
      <c r="N21" s="104">
        <f>SUM(N15:N20)</f>
        <v>1247941</v>
      </c>
      <c r="O21" s="79"/>
      <c r="P21" s="104">
        <f>SUM(P15:P20)</f>
        <v>1276137</v>
      </c>
    </row>
    <row r="22" spans="1:16" s="71" customFormat="1" ht="10.5" customHeight="1">
      <c r="A22" s="58"/>
      <c r="B22" s="58"/>
      <c r="C22" s="58"/>
      <c r="D22" s="60"/>
      <c r="E22" s="60"/>
      <c r="F22" s="60"/>
      <c r="G22" s="36"/>
      <c r="H22" s="62"/>
      <c r="I22" s="36"/>
      <c r="J22" s="79"/>
      <c r="K22" s="153"/>
      <c r="L22" s="39"/>
      <c r="M22" s="39"/>
      <c r="N22" s="39"/>
      <c r="O22" s="79"/>
      <c r="P22" s="39"/>
    </row>
    <row r="23" spans="1:16" s="71" customFormat="1" ht="19.5" customHeight="1">
      <c r="A23" s="58" t="s">
        <v>214</v>
      </c>
      <c r="B23" s="60"/>
      <c r="C23" s="60"/>
      <c r="D23" s="60"/>
      <c r="E23" s="60"/>
      <c r="F23" s="60"/>
      <c r="G23" s="36"/>
      <c r="H23" s="62"/>
      <c r="I23" s="36"/>
      <c r="J23" s="39">
        <f>J12-J21</f>
        <v>-22536</v>
      </c>
      <c r="K23" s="39">
        <f>K12-K21</f>
        <v>0</v>
      </c>
      <c r="L23" s="39">
        <f>L12-L21</f>
        <v>21169</v>
      </c>
      <c r="M23" s="39"/>
      <c r="N23" s="39">
        <f>N12-N21</f>
        <v>-33342</v>
      </c>
      <c r="O23" s="79"/>
      <c r="P23" s="39">
        <f>P12-P21</f>
        <v>25343</v>
      </c>
    </row>
    <row r="24" spans="1:16" s="71" customFormat="1" ht="10.5" customHeight="1">
      <c r="A24" s="60"/>
      <c r="B24" s="60"/>
      <c r="C24" s="60"/>
      <c r="D24" s="60"/>
      <c r="E24" s="60"/>
      <c r="F24" s="60"/>
      <c r="G24" s="36"/>
      <c r="H24" s="62"/>
      <c r="I24" s="36"/>
      <c r="J24" s="79"/>
      <c r="K24" s="153"/>
      <c r="L24" s="39"/>
      <c r="M24" s="39"/>
      <c r="N24" s="39"/>
      <c r="O24" s="79"/>
      <c r="P24" s="39"/>
    </row>
    <row r="25" spans="1:16" s="71" customFormat="1" ht="19.5" customHeight="1">
      <c r="A25" s="67" t="s">
        <v>218</v>
      </c>
      <c r="B25" s="60"/>
      <c r="C25" s="60"/>
      <c r="D25" s="60"/>
      <c r="E25" s="60"/>
      <c r="F25" s="60"/>
      <c r="G25" s="36"/>
      <c r="H25" s="62">
        <v>13</v>
      </c>
      <c r="I25" s="36"/>
      <c r="J25" s="105">
        <v>-6071</v>
      </c>
      <c r="K25" s="153"/>
      <c r="L25" s="34">
        <v>6461</v>
      </c>
      <c r="M25" s="39"/>
      <c r="N25" s="34">
        <v>-6054</v>
      </c>
      <c r="O25" s="39"/>
      <c r="P25" s="34">
        <v>6461</v>
      </c>
    </row>
    <row r="26" spans="1:16" s="71" customFormat="1" ht="10.5" customHeight="1">
      <c r="A26" s="60"/>
      <c r="B26" s="60"/>
      <c r="C26" s="60"/>
      <c r="D26" s="60"/>
      <c r="E26" s="60"/>
      <c r="F26" s="60"/>
      <c r="G26" s="36"/>
      <c r="H26" s="61"/>
      <c r="I26" s="36"/>
      <c r="J26" s="79"/>
      <c r="K26" s="153"/>
      <c r="L26" s="39"/>
      <c r="M26" s="39"/>
      <c r="N26" s="39"/>
      <c r="O26" s="79"/>
      <c r="P26" s="39"/>
    </row>
    <row r="27" spans="1:16" s="71" customFormat="1" ht="19.5" customHeight="1">
      <c r="A27" s="67" t="s">
        <v>211</v>
      </c>
      <c r="B27" s="60"/>
      <c r="C27" s="60"/>
      <c r="D27" s="60"/>
      <c r="E27" s="60"/>
      <c r="F27" s="60"/>
      <c r="G27" s="36"/>
      <c r="H27" s="62"/>
      <c r="I27" s="36"/>
      <c r="J27" s="39">
        <f>J23-J25</f>
        <v>-16465</v>
      </c>
      <c r="K27" s="39">
        <f>K23-K25</f>
        <v>0</v>
      </c>
      <c r="L27" s="39">
        <f>L23-L25</f>
        <v>14708</v>
      </c>
      <c r="M27" s="39"/>
      <c r="N27" s="39">
        <f>N23-N25</f>
        <v>-27288</v>
      </c>
      <c r="O27" s="79"/>
      <c r="P27" s="39">
        <f>P23-P25</f>
        <v>18882</v>
      </c>
    </row>
    <row r="28" spans="1:16" s="71" customFormat="1" ht="10.5" customHeight="1">
      <c r="A28" s="67"/>
      <c r="B28" s="60"/>
      <c r="C28" s="60"/>
      <c r="D28" s="60"/>
      <c r="E28" s="60"/>
      <c r="F28" s="60"/>
      <c r="G28" s="36"/>
      <c r="H28" s="62"/>
      <c r="I28" s="36"/>
      <c r="J28" s="79"/>
      <c r="K28" s="153"/>
      <c r="L28" s="39"/>
      <c r="M28" s="39"/>
      <c r="N28" s="39"/>
      <c r="O28" s="79"/>
      <c r="P28" s="39"/>
    </row>
    <row r="29" spans="1:16" s="71" customFormat="1" ht="19.5" customHeight="1">
      <c r="A29" s="183" t="s">
        <v>205</v>
      </c>
      <c r="B29" s="60"/>
      <c r="C29" s="60"/>
      <c r="D29" s="60"/>
      <c r="E29" s="60"/>
      <c r="F29" s="60"/>
      <c r="G29" s="36"/>
      <c r="H29" s="156" t="s">
        <v>212</v>
      </c>
      <c r="I29" s="36"/>
      <c r="J29" s="39"/>
      <c r="K29" s="153"/>
      <c r="L29" s="39"/>
      <c r="M29" s="79"/>
      <c r="N29" s="39"/>
      <c r="O29" s="39"/>
      <c r="P29" s="39"/>
    </row>
    <row r="30" spans="1:16" s="71" customFormat="1" ht="19.5" customHeight="1">
      <c r="A30" s="184" t="s">
        <v>206</v>
      </c>
      <c r="B30" s="60"/>
      <c r="C30" s="60"/>
      <c r="D30" s="60"/>
      <c r="E30" s="60"/>
      <c r="F30" s="60"/>
      <c r="G30" s="36"/>
      <c r="H30" s="62"/>
      <c r="I30" s="36"/>
      <c r="J30" s="39"/>
      <c r="K30" s="153"/>
      <c r="L30" s="39"/>
      <c r="M30" s="79"/>
      <c r="N30" s="39"/>
      <c r="O30" s="39"/>
      <c r="P30" s="39"/>
    </row>
    <row r="31" spans="1:16" s="71" customFormat="1" ht="19.5" customHeight="1">
      <c r="A31" s="184" t="s">
        <v>207</v>
      </c>
      <c r="B31" s="60"/>
      <c r="C31" s="60"/>
      <c r="D31" s="60"/>
      <c r="E31" s="60"/>
      <c r="F31" s="60"/>
      <c r="G31" s="36"/>
      <c r="H31" s="62"/>
      <c r="I31" s="36"/>
      <c r="J31" s="39"/>
      <c r="K31" s="153"/>
      <c r="L31" s="39"/>
      <c r="M31" s="79"/>
      <c r="N31" s="39"/>
      <c r="O31" s="39"/>
      <c r="P31" s="39"/>
    </row>
    <row r="32" spans="1:16" s="71" customFormat="1" ht="19.5" customHeight="1">
      <c r="A32" s="185" t="s">
        <v>215</v>
      </c>
      <c r="B32" s="60"/>
      <c r="C32" s="60"/>
      <c r="D32" s="60"/>
      <c r="E32" s="60"/>
      <c r="F32" s="60"/>
      <c r="G32" s="36"/>
      <c r="H32" s="62"/>
      <c r="I32" s="36"/>
      <c r="J32" s="39"/>
      <c r="K32" s="153"/>
      <c r="L32" s="39"/>
      <c r="M32" s="79"/>
      <c r="N32" s="39"/>
      <c r="O32" s="39"/>
      <c r="P32" s="39"/>
    </row>
    <row r="33" spans="1:16" s="71" customFormat="1" ht="19.5" customHeight="1">
      <c r="A33" s="184" t="s">
        <v>208</v>
      </c>
      <c r="B33" s="60"/>
      <c r="C33" s="60"/>
      <c r="D33" s="60"/>
      <c r="E33" s="60"/>
      <c r="F33" s="60"/>
      <c r="G33" s="36"/>
      <c r="H33" s="62"/>
      <c r="I33" s="36"/>
      <c r="J33" s="39"/>
      <c r="K33" s="153"/>
      <c r="L33" s="39"/>
      <c r="M33" s="79"/>
      <c r="N33" s="39"/>
      <c r="O33" s="39"/>
      <c r="P33" s="39"/>
    </row>
    <row r="34" spans="1:16" s="71" customFormat="1" ht="19.5" customHeight="1">
      <c r="A34" s="184" t="s">
        <v>209</v>
      </c>
      <c r="B34" s="60"/>
      <c r="C34" s="60"/>
      <c r="D34" s="60"/>
      <c r="E34" s="60"/>
      <c r="F34" s="60"/>
      <c r="G34" s="36"/>
      <c r="H34" s="62"/>
      <c r="I34" s="36"/>
      <c r="J34" s="39">
        <v>0</v>
      </c>
      <c r="K34" s="153"/>
      <c r="L34" s="39">
        <v>472</v>
      </c>
      <c r="M34" s="79"/>
      <c r="N34" s="39">
        <v>0</v>
      </c>
      <c r="O34" s="39"/>
      <c r="P34" s="39">
        <v>472</v>
      </c>
    </row>
    <row r="35" spans="1:16" s="71" customFormat="1" ht="9" customHeight="1">
      <c r="A35" s="184"/>
      <c r="B35" s="60"/>
      <c r="C35" s="60"/>
      <c r="D35" s="60"/>
      <c r="E35" s="60"/>
      <c r="F35" s="60"/>
      <c r="G35" s="36"/>
      <c r="H35" s="62"/>
      <c r="I35" s="36"/>
      <c r="J35" s="39"/>
      <c r="K35" s="153"/>
      <c r="L35" s="39"/>
      <c r="M35" s="79"/>
      <c r="N35" s="39"/>
      <c r="O35" s="39"/>
      <c r="P35" s="39"/>
    </row>
    <row r="36" spans="1:16" s="71" customFormat="1" ht="21.75" customHeight="1" thickBot="1">
      <c r="A36" s="183" t="s">
        <v>210</v>
      </c>
      <c r="B36" s="60"/>
      <c r="C36" s="60"/>
      <c r="D36" s="60"/>
      <c r="E36" s="60"/>
      <c r="F36" s="60"/>
      <c r="G36" s="36"/>
      <c r="H36" s="62"/>
      <c r="I36" s="36"/>
      <c r="J36" s="186">
        <f>J27+J34</f>
        <v>-16465</v>
      </c>
      <c r="K36" s="153"/>
      <c r="L36" s="186">
        <f>L27+L34</f>
        <v>15180</v>
      </c>
      <c r="M36" s="79"/>
      <c r="N36" s="186">
        <f>N27+N34</f>
        <v>-27288</v>
      </c>
      <c r="O36" s="39"/>
      <c r="P36" s="186">
        <f>P27+P34</f>
        <v>19354</v>
      </c>
    </row>
    <row r="37" spans="1:16" s="71" customFormat="1" ht="9.75" customHeight="1" thickTop="1">
      <c r="A37" s="60"/>
      <c r="B37" s="60"/>
      <c r="C37" s="60"/>
      <c r="D37" s="60"/>
      <c r="E37" s="60"/>
      <c r="F37" s="60"/>
      <c r="G37" s="36"/>
      <c r="H37" s="62"/>
      <c r="I37" s="36"/>
      <c r="J37" s="39"/>
      <c r="K37" s="153"/>
      <c r="L37" s="39"/>
      <c r="M37" s="79"/>
      <c r="N37" s="39"/>
      <c r="O37" s="39"/>
      <c r="P37" s="39"/>
    </row>
    <row r="38" spans="1:16" s="71" customFormat="1" ht="19.5" customHeight="1">
      <c r="A38" s="184"/>
      <c r="B38" s="60"/>
      <c r="C38" s="60"/>
      <c r="D38" s="60"/>
      <c r="E38" s="60"/>
      <c r="F38" s="60"/>
      <c r="G38" s="36"/>
      <c r="H38" s="62"/>
      <c r="I38" s="36"/>
      <c r="J38" s="39"/>
      <c r="K38" s="153"/>
      <c r="L38" s="39"/>
      <c r="M38" s="79"/>
      <c r="N38" s="39"/>
      <c r="O38" s="39"/>
      <c r="P38" s="39"/>
    </row>
    <row r="39" spans="1:16" s="71" customFormat="1" ht="19.5" customHeight="1">
      <c r="A39" s="184"/>
      <c r="B39" s="60"/>
      <c r="C39" s="60"/>
      <c r="D39" s="60"/>
      <c r="E39" s="60"/>
      <c r="F39" s="60"/>
      <c r="G39" s="36"/>
      <c r="H39" s="62"/>
      <c r="I39" s="36"/>
      <c r="J39" s="39"/>
      <c r="K39" s="153"/>
      <c r="L39" s="39"/>
      <c r="M39" s="79"/>
      <c r="N39" s="39"/>
      <c r="O39" s="39"/>
      <c r="P39" s="39"/>
    </row>
    <row r="40" spans="1:16" s="71" customFormat="1" ht="19.5" customHeight="1">
      <c r="A40" s="184"/>
      <c r="B40" s="60"/>
      <c r="C40" s="60"/>
      <c r="D40" s="60"/>
      <c r="E40" s="60"/>
      <c r="F40" s="60"/>
      <c r="G40" s="36"/>
      <c r="H40" s="62"/>
      <c r="I40" s="36"/>
      <c r="J40" s="39"/>
      <c r="K40" s="153"/>
      <c r="L40" s="39"/>
      <c r="M40" s="79"/>
      <c r="N40" s="39"/>
      <c r="O40" s="39"/>
      <c r="P40" s="39"/>
    </row>
    <row r="41" spans="1:16" s="71" customFormat="1" ht="19.5" customHeight="1">
      <c r="A41" s="184"/>
      <c r="B41" s="60"/>
      <c r="C41" s="60"/>
      <c r="D41" s="60"/>
      <c r="E41" s="60"/>
      <c r="F41" s="60"/>
      <c r="G41" s="36"/>
      <c r="H41" s="62"/>
      <c r="I41" s="36"/>
      <c r="J41" s="39"/>
      <c r="K41" s="153"/>
      <c r="L41" s="39"/>
      <c r="M41" s="79"/>
      <c r="N41" s="39"/>
      <c r="O41" s="39"/>
      <c r="P41" s="39"/>
    </row>
    <row r="42" spans="1:16" s="71" customFormat="1" ht="19.5" customHeight="1">
      <c r="A42" s="184"/>
      <c r="B42" s="60"/>
      <c r="C42" s="60"/>
      <c r="D42" s="60"/>
      <c r="E42" s="60"/>
      <c r="F42" s="60"/>
      <c r="G42" s="36"/>
      <c r="H42" s="62"/>
      <c r="I42" s="36"/>
      <c r="J42" s="39"/>
      <c r="K42" s="153"/>
      <c r="L42" s="39"/>
      <c r="M42" s="79"/>
      <c r="N42" s="39"/>
      <c r="O42" s="39"/>
      <c r="P42" s="39"/>
    </row>
    <row r="43" spans="1:16" s="71" customFormat="1" ht="19.5" customHeight="1">
      <c r="A43" s="184"/>
      <c r="B43" s="60"/>
      <c r="C43" s="60"/>
      <c r="D43" s="60"/>
      <c r="E43" s="60"/>
      <c r="F43" s="60"/>
      <c r="G43" s="36"/>
      <c r="H43" s="62"/>
      <c r="I43" s="36"/>
      <c r="J43" s="39"/>
      <c r="K43" s="153"/>
      <c r="L43" s="39"/>
      <c r="M43" s="79"/>
      <c r="N43" s="39"/>
      <c r="O43" s="39"/>
      <c r="P43" s="39"/>
    </row>
    <row r="44" spans="1:16" s="30" customFormat="1" ht="20.25" customHeight="1">
      <c r="A44" s="65" t="str">
        <f>A1</f>
        <v>บริษัท พรพรหมเม็ททอล จำกัด (มหาชน) และบริษัทย่อย</v>
      </c>
      <c r="B44" s="29"/>
      <c r="C44" s="29"/>
      <c r="D44" s="29"/>
      <c r="E44" s="29"/>
      <c r="F44" s="29"/>
      <c r="G44" s="29"/>
      <c r="H44" s="29"/>
      <c r="I44" s="29"/>
      <c r="J44" s="29"/>
      <c r="K44" s="103"/>
      <c r="L44" s="29"/>
      <c r="M44" s="103"/>
      <c r="N44" s="107"/>
      <c r="O44" s="29"/>
      <c r="P44" s="107"/>
    </row>
    <row r="45" spans="1:16" s="30" customFormat="1" ht="20.25" customHeight="1">
      <c r="A45" s="65" t="s">
        <v>72</v>
      </c>
      <c r="B45" s="29"/>
      <c r="C45" s="29"/>
      <c r="D45" s="29"/>
      <c r="E45" s="29"/>
      <c r="F45" s="29"/>
      <c r="G45" s="29"/>
      <c r="H45" s="29"/>
      <c r="I45" s="29"/>
      <c r="J45" s="29"/>
      <c r="K45" s="103"/>
      <c r="L45" s="29"/>
      <c r="M45" s="103"/>
      <c r="N45" s="29"/>
      <c r="O45" s="107"/>
      <c r="P45" s="107"/>
    </row>
    <row r="46" spans="1:16" s="30" customFormat="1" ht="24.75" customHeight="1">
      <c r="A46" s="123" t="s">
        <v>203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s="30" customFormat="1" ht="19.5" customHeight="1">
      <c r="A47" s="60"/>
      <c r="B47" s="29"/>
      <c r="C47" s="29"/>
      <c r="D47" s="29"/>
      <c r="E47" s="29"/>
      <c r="F47" s="29"/>
      <c r="G47" s="29"/>
      <c r="H47" s="29"/>
      <c r="I47" s="29"/>
      <c r="J47" s="247" t="s">
        <v>44</v>
      </c>
      <c r="K47" s="247"/>
      <c r="L47" s="247"/>
      <c r="M47" s="247"/>
      <c r="N47" s="247"/>
      <c r="O47" s="247"/>
      <c r="P47" s="247"/>
    </row>
    <row r="48" spans="1:16" s="30" customFormat="1" ht="19.5" customHeight="1">
      <c r="A48" s="60"/>
      <c r="B48" s="29"/>
      <c r="C48" s="29"/>
      <c r="D48" s="29"/>
      <c r="E48" s="29"/>
      <c r="F48" s="29"/>
      <c r="G48" s="29"/>
      <c r="H48" s="29"/>
      <c r="I48" s="29"/>
      <c r="J48" s="248" t="s">
        <v>102</v>
      </c>
      <c r="K48" s="248"/>
      <c r="L48" s="248"/>
      <c r="M48" s="127"/>
      <c r="N48" s="248" t="s">
        <v>103</v>
      </c>
      <c r="O48" s="248"/>
      <c r="P48" s="248"/>
    </row>
    <row r="49" spans="1:16" s="30" customFormat="1" ht="19.5" customHeight="1">
      <c r="A49" s="60"/>
      <c r="B49" s="29"/>
      <c r="C49" s="29"/>
      <c r="D49" s="29"/>
      <c r="E49" s="29"/>
      <c r="F49" s="29"/>
      <c r="G49" s="29"/>
      <c r="H49" s="105" t="s">
        <v>1</v>
      </c>
      <c r="I49" s="29"/>
      <c r="J49" s="179" t="s">
        <v>201</v>
      </c>
      <c r="K49" s="180"/>
      <c r="L49" s="179" t="s">
        <v>186</v>
      </c>
      <c r="M49" s="181"/>
      <c r="N49" s="179" t="s">
        <v>201</v>
      </c>
      <c r="O49" s="182"/>
      <c r="P49" s="179" t="s">
        <v>186</v>
      </c>
    </row>
    <row r="50" spans="1:16" s="71" customFormat="1" ht="19.5" customHeight="1">
      <c r="A50" s="60" t="s">
        <v>217</v>
      </c>
      <c r="B50" s="60"/>
      <c r="C50" s="60"/>
      <c r="D50" s="60"/>
      <c r="E50" s="60"/>
      <c r="F50" s="60"/>
      <c r="G50" s="36"/>
      <c r="H50" s="62"/>
      <c r="I50" s="36"/>
      <c r="J50" s="39"/>
      <c r="K50" s="153"/>
      <c r="L50" s="39"/>
      <c r="M50" s="79"/>
      <c r="N50" s="39"/>
      <c r="O50" s="39"/>
      <c r="P50" s="39"/>
    </row>
    <row r="51" spans="2:16" s="71" customFormat="1" ht="19.5" customHeight="1">
      <c r="B51" s="60" t="s">
        <v>132</v>
      </c>
      <c r="C51" s="60"/>
      <c r="D51" s="60"/>
      <c r="E51" s="60"/>
      <c r="F51" s="60"/>
      <c r="G51" s="36"/>
      <c r="H51" s="62"/>
      <c r="I51" s="36"/>
      <c r="J51" s="79"/>
      <c r="K51" s="153"/>
      <c r="L51" s="39"/>
      <c r="M51" s="79"/>
      <c r="N51" s="39"/>
      <c r="O51" s="39"/>
      <c r="P51" s="39"/>
    </row>
    <row r="52" spans="1:16" s="71" customFormat="1" ht="19.5" customHeight="1">
      <c r="A52" s="60"/>
      <c r="B52" s="60"/>
      <c r="C52" s="60" t="s">
        <v>168</v>
      </c>
      <c r="D52" s="60"/>
      <c r="E52" s="60"/>
      <c r="F52" s="60"/>
      <c r="G52" s="36"/>
      <c r="H52" s="62"/>
      <c r="I52" s="36"/>
      <c r="J52" s="39">
        <f>J54-J53</f>
        <v>-16578</v>
      </c>
      <c r="K52" s="153"/>
      <c r="L52" s="39">
        <f>L54-L53</f>
        <v>14749</v>
      </c>
      <c r="M52" s="79"/>
      <c r="N52" s="39">
        <f>N54-N53</f>
        <v>-27288</v>
      </c>
      <c r="O52" s="39"/>
      <c r="P52" s="39">
        <f>P54-P53</f>
        <v>18882</v>
      </c>
    </row>
    <row r="53" spans="1:16" s="71" customFormat="1" ht="19.5" customHeight="1">
      <c r="A53" s="60"/>
      <c r="B53" s="60"/>
      <c r="C53" s="60" t="s">
        <v>111</v>
      </c>
      <c r="D53" s="60"/>
      <c r="E53" s="60"/>
      <c r="F53" s="60"/>
      <c r="G53" s="36"/>
      <c r="H53" s="62"/>
      <c r="I53" s="36"/>
      <c r="J53" s="39">
        <v>113</v>
      </c>
      <c r="K53" s="153"/>
      <c r="L53" s="39">
        <v>-41</v>
      </c>
      <c r="M53" s="79"/>
      <c r="N53" s="39">
        <v>0</v>
      </c>
      <c r="O53" s="39"/>
      <c r="P53" s="39">
        <v>0</v>
      </c>
    </row>
    <row r="54" spans="1:16" s="71" customFormat="1" ht="19.5" customHeight="1" thickBot="1">
      <c r="A54" s="60"/>
      <c r="B54" s="60"/>
      <c r="C54" s="60"/>
      <c r="D54" s="60"/>
      <c r="E54" s="60"/>
      <c r="F54" s="60"/>
      <c r="G54" s="36"/>
      <c r="H54" s="62"/>
      <c r="I54" s="36"/>
      <c r="J54" s="186">
        <f>J27</f>
        <v>-16465</v>
      </c>
      <c r="K54" s="39">
        <f>K27</f>
        <v>0</v>
      </c>
      <c r="L54" s="186">
        <f>L27</f>
        <v>14708</v>
      </c>
      <c r="M54" s="79"/>
      <c r="N54" s="186">
        <f>N27</f>
        <v>-27288</v>
      </c>
      <c r="O54" s="39"/>
      <c r="P54" s="186">
        <f>P27</f>
        <v>18882</v>
      </c>
    </row>
    <row r="55" spans="1:16" s="71" customFormat="1" ht="10.5" customHeight="1" thickTop="1">
      <c r="A55" s="60"/>
      <c r="B55" s="60"/>
      <c r="C55" s="60"/>
      <c r="D55" s="60"/>
      <c r="E55" s="60"/>
      <c r="F55" s="60"/>
      <c r="G55" s="36"/>
      <c r="H55" s="62"/>
      <c r="I55" s="36"/>
      <c r="J55" s="106"/>
      <c r="K55" s="39"/>
      <c r="L55" s="106"/>
      <c r="M55" s="39"/>
      <c r="N55" s="106"/>
      <c r="O55" s="39"/>
      <c r="P55" s="106"/>
    </row>
    <row r="56" spans="1:16" s="71" customFormat="1" ht="19.5" customHeight="1">
      <c r="A56" s="60" t="s">
        <v>216</v>
      </c>
      <c r="B56" s="60"/>
      <c r="C56" s="60"/>
      <c r="D56" s="60"/>
      <c r="E56" s="60"/>
      <c r="F56" s="60"/>
      <c r="G56" s="36"/>
      <c r="H56" s="62"/>
      <c r="I56" s="36"/>
      <c r="J56" s="39"/>
      <c r="K56" s="153"/>
      <c r="L56" s="39"/>
      <c r="M56" s="79"/>
      <c r="N56" s="39"/>
      <c r="O56" s="39"/>
      <c r="P56" s="39"/>
    </row>
    <row r="57" spans="2:16" s="71" customFormat="1" ht="19.5" customHeight="1">
      <c r="B57" s="60" t="s">
        <v>132</v>
      </c>
      <c r="C57" s="60"/>
      <c r="D57" s="60"/>
      <c r="E57" s="60"/>
      <c r="F57" s="60"/>
      <c r="G57" s="36"/>
      <c r="H57" s="62"/>
      <c r="I57" s="36"/>
      <c r="J57" s="79"/>
      <c r="K57" s="153"/>
      <c r="L57" s="39"/>
      <c r="M57" s="79"/>
      <c r="N57" s="39"/>
      <c r="O57" s="39"/>
      <c r="P57" s="39"/>
    </row>
    <row r="58" spans="1:16" s="71" customFormat="1" ht="19.5" customHeight="1">
      <c r="A58" s="60"/>
      <c r="B58" s="60"/>
      <c r="C58" s="60" t="s">
        <v>168</v>
      </c>
      <c r="D58" s="60"/>
      <c r="E58" s="60"/>
      <c r="F58" s="60"/>
      <c r="G58" s="36"/>
      <c r="H58" s="62"/>
      <c r="I58" s="36"/>
      <c r="J58" s="39">
        <f>J60-J59</f>
        <v>-16578</v>
      </c>
      <c r="K58" s="153"/>
      <c r="L58" s="39">
        <f>L60-L59</f>
        <v>15221</v>
      </c>
      <c r="M58" s="79"/>
      <c r="N58" s="39">
        <f>N60-N59</f>
        <v>-27288</v>
      </c>
      <c r="O58" s="39"/>
      <c r="P58" s="39">
        <f>P60-P59</f>
        <v>19354</v>
      </c>
    </row>
    <row r="59" spans="1:16" s="71" customFormat="1" ht="19.5" customHeight="1">
      <c r="A59" s="60"/>
      <c r="B59" s="60"/>
      <c r="C59" s="60" t="s">
        <v>111</v>
      </c>
      <c r="D59" s="60"/>
      <c r="E59" s="60"/>
      <c r="F59" s="60"/>
      <c r="G59" s="36"/>
      <c r="H59" s="62"/>
      <c r="I59" s="36"/>
      <c r="J59" s="39">
        <v>113</v>
      </c>
      <c r="K59" s="153"/>
      <c r="L59" s="39">
        <v>-41</v>
      </c>
      <c r="M59" s="79"/>
      <c r="N59" s="39">
        <v>0</v>
      </c>
      <c r="O59" s="39"/>
      <c r="P59" s="39">
        <v>0</v>
      </c>
    </row>
    <row r="60" spans="1:16" s="71" customFormat="1" ht="19.5" customHeight="1" thickBot="1">
      <c r="A60" s="60"/>
      <c r="B60" s="60"/>
      <c r="C60" s="60"/>
      <c r="D60" s="60"/>
      <c r="E60" s="60"/>
      <c r="F60" s="60"/>
      <c r="G60" s="36"/>
      <c r="H60" s="62"/>
      <c r="I60" s="36"/>
      <c r="J60" s="186">
        <f>J36</f>
        <v>-16465</v>
      </c>
      <c r="K60" s="39">
        <f>K33</f>
        <v>0</v>
      </c>
      <c r="L60" s="186">
        <f>L36</f>
        <v>15180</v>
      </c>
      <c r="M60" s="79"/>
      <c r="N60" s="186">
        <f>N36</f>
        <v>-27288</v>
      </c>
      <c r="O60" s="39"/>
      <c r="P60" s="186">
        <f>P36</f>
        <v>19354</v>
      </c>
    </row>
    <row r="61" spans="1:16" s="71" customFormat="1" ht="10.5" customHeight="1" thickTop="1">
      <c r="A61" s="60"/>
      <c r="B61" s="60"/>
      <c r="C61" s="60"/>
      <c r="D61" s="60"/>
      <c r="E61" s="60"/>
      <c r="F61" s="60"/>
      <c r="G61" s="36"/>
      <c r="H61" s="62"/>
      <c r="I61" s="36"/>
      <c r="J61" s="106"/>
      <c r="K61" s="39"/>
      <c r="L61" s="106"/>
      <c r="M61" s="39"/>
      <c r="N61" s="106"/>
      <c r="O61" s="39"/>
      <c r="P61" s="106"/>
    </row>
    <row r="62" spans="1:16" ht="19.5" customHeight="1">
      <c r="A62" s="58" t="s">
        <v>225</v>
      </c>
      <c r="B62" s="150"/>
      <c r="C62" s="71"/>
      <c r="D62" s="71"/>
      <c r="E62" s="60"/>
      <c r="F62" s="60"/>
      <c r="G62" s="36"/>
      <c r="H62" s="62">
        <v>24</v>
      </c>
      <c r="I62" s="36"/>
      <c r="J62" s="79"/>
      <c r="K62" s="154"/>
      <c r="L62" s="39"/>
      <c r="M62" s="39"/>
      <c r="N62" s="39"/>
      <c r="O62" s="39"/>
      <c r="P62" s="39"/>
    </row>
    <row r="63" spans="1:16" ht="19.5" customHeight="1">
      <c r="A63" s="58"/>
      <c r="B63" s="150" t="s">
        <v>226</v>
      </c>
      <c r="C63" s="71"/>
      <c r="D63" s="71"/>
      <c r="E63" s="60"/>
      <c r="F63" s="60"/>
      <c r="G63" s="36"/>
      <c r="H63" s="62"/>
      <c r="I63" s="36"/>
      <c r="J63" s="79"/>
      <c r="K63" s="154"/>
      <c r="L63" s="39"/>
      <c r="M63" s="39"/>
      <c r="N63" s="39"/>
      <c r="O63" s="39"/>
      <c r="P63" s="39"/>
    </row>
    <row r="64" spans="1:16" s="71" customFormat="1" ht="18.75" customHeight="1" thickBot="1">
      <c r="A64" s="68" t="s">
        <v>229</v>
      </c>
      <c r="B64" s="60"/>
      <c r="C64" s="60"/>
      <c r="D64" s="60"/>
      <c r="E64" s="60"/>
      <c r="F64" s="60"/>
      <c r="G64" s="36"/>
      <c r="H64" s="62"/>
      <c r="I64" s="36"/>
      <c r="J64" s="240">
        <f>J52/160000</f>
        <v>-0.1036125</v>
      </c>
      <c r="K64" s="243"/>
      <c r="L64" s="240">
        <f>L52/160000</f>
        <v>0.09218125</v>
      </c>
      <c r="M64" s="244"/>
      <c r="N64" s="240">
        <f>N52/160000</f>
        <v>-0.17055</v>
      </c>
      <c r="O64" s="245"/>
      <c r="P64" s="240">
        <f>P52/160000</f>
        <v>0.1180125</v>
      </c>
    </row>
    <row r="65" spans="1:16" s="71" customFormat="1" ht="18.75" customHeight="1" thickBot="1" thickTop="1">
      <c r="A65" s="68" t="s">
        <v>230</v>
      </c>
      <c r="B65" s="60"/>
      <c r="C65" s="60"/>
      <c r="D65" s="60"/>
      <c r="E65" s="60"/>
      <c r="F65" s="60"/>
      <c r="G65" s="36"/>
      <c r="H65" s="62"/>
      <c r="I65" s="36"/>
      <c r="J65" s="241">
        <f>J52/160000</f>
        <v>-0.1036125</v>
      </c>
      <c r="K65" s="243"/>
      <c r="L65" s="241">
        <f>L52/165587</f>
        <v>0.08907100195063622</v>
      </c>
      <c r="M65" s="244"/>
      <c r="N65" s="241">
        <f>N52/160000</f>
        <v>-0.17055</v>
      </c>
      <c r="O65" s="245"/>
      <c r="P65" s="241">
        <f>P52/165587</f>
        <v>0.11403069081510021</v>
      </c>
    </row>
    <row r="66" spans="1:17" s="71" customFormat="1" ht="19.5" customHeight="1" thickTop="1">
      <c r="A66" s="60"/>
      <c r="B66" s="60"/>
      <c r="C66" s="60"/>
      <c r="D66" s="60"/>
      <c r="E66" s="60"/>
      <c r="F66" s="60"/>
      <c r="G66" s="36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1:16" s="71" customFormat="1" ht="19.5" customHeight="1">
      <c r="A67" s="60"/>
      <c r="B67" s="60"/>
      <c r="C67" s="60"/>
      <c r="D67" s="60"/>
      <c r="E67" s="60"/>
      <c r="F67" s="60"/>
      <c r="G67" s="36"/>
      <c r="H67" s="62"/>
      <c r="I67" s="60"/>
      <c r="J67" s="60"/>
      <c r="K67" s="60"/>
      <c r="L67" s="60"/>
      <c r="M67" s="60"/>
      <c r="N67" s="60"/>
      <c r="O67" s="60"/>
      <c r="P67" s="60"/>
    </row>
    <row r="68" spans="1:16" s="30" customFormat="1" ht="15.75" customHeight="1">
      <c r="A68" s="60"/>
      <c r="B68" s="73"/>
      <c r="C68" s="60"/>
      <c r="D68" s="60"/>
      <c r="E68" s="60"/>
      <c r="F68" s="60"/>
      <c r="G68" s="36"/>
      <c r="H68" s="62"/>
      <c r="I68" s="60"/>
      <c r="J68" s="29"/>
      <c r="K68" s="39"/>
      <c r="L68" s="29"/>
      <c r="M68" s="57"/>
      <c r="N68" s="29"/>
      <c r="O68" s="39"/>
      <c r="P68" s="38"/>
    </row>
  </sheetData>
  <sheetProtection/>
  <mergeCells count="6">
    <mergeCell ref="J5:P5"/>
    <mergeCell ref="J6:L6"/>
    <mergeCell ref="N6:P6"/>
    <mergeCell ref="J47:P47"/>
    <mergeCell ref="J48:L48"/>
    <mergeCell ref="N48:P48"/>
  </mergeCells>
  <printOptions/>
  <pageMargins left="0.7086614173228347" right="0" top="0.7480314960629921" bottom="0.7480314960629921" header="0.31496062992125984" footer="0.31496062992125984"/>
  <pageSetup firstPageNumber="6" useFirstPageNumber="1" horizontalDpi="600" verticalDpi="600" orientation="portrait" paperSize="9" scale="95" r:id="rId1"/>
  <headerFooter scaleWithDoc="0" alignWithMargins="0">
    <oddFooter>&amp;L&amp;"Angsana New,Regular"&amp;15
หมายเหตุประกอบงบการเงินเป็นส่วนหนึ่งของงบการเงินนี้
____________________________________ กรรมการ&amp;R&amp;"Angsana New,Regular"&amp;15____________________________________กรรมการ 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7"/>
  <sheetViews>
    <sheetView zoomScaleSheetLayoutView="100" zoomScalePageLayoutView="0" workbookViewId="0" topLeftCell="A1">
      <selection activeCell="Q26" sqref="A1:Q26"/>
    </sheetView>
  </sheetViews>
  <sheetFormatPr defaultColWidth="9.140625" defaultRowHeight="12.75"/>
  <cols>
    <col min="1" max="1" width="9.140625" style="151" customWidth="1"/>
    <col min="2" max="2" width="23.28125" style="151" customWidth="1"/>
    <col min="3" max="3" width="7.57421875" style="151" customWidth="1"/>
    <col min="4" max="4" width="2.00390625" style="151" customWidth="1"/>
    <col min="5" max="5" width="11.8515625" style="151" customWidth="1"/>
    <col min="6" max="6" width="2.00390625" style="151" customWidth="1"/>
    <col min="7" max="7" width="11.8515625" style="151" customWidth="1"/>
    <col min="8" max="8" width="2.00390625" style="151" customWidth="1"/>
    <col min="9" max="9" width="11.8515625" style="151" customWidth="1"/>
    <col min="10" max="10" width="2.00390625" style="151" customWidth="1"/>
    <col min="11" max="11" width="11.8515625" style="151" customWidth="1"/>
    <col min="12" max="12" width="2.00390625" style="151" customWidth="1"/>
    <col min="13" max="13" width="11.8515625" style="151" customWidth="1"/>
    <col min="14" max="14" width="1.8515625" style="151" customWidth="1"/>
    <col min="15" max="15" width="11.8515625" style="151" customWidth="1"/>
    <col min="16" max="16" width="1.8515625" style="151" customWidth="1"/>
    <col min="17" max="17" width="11.8515625" style="151" customWidth="1"/>
    <col min="18" max="18" width="1.421875" style="151" customWidth="1"/>
    <col min="19" max="16384" width="9.140625" style="151" customWidth="1"/>
  </cols>
  <sheetData>
    <row r="1" spans="1:19" ht="20.25" customHeight="1">
      <c r="A1" s="65" t="str">
        <f>'BS_3,4,5'!A1</f>
        <v>บริษัท พรพรหมเม็ททอล จำกัด (มหาชน) และบริษัทย่อย</v>
      </c>
      <c r="B1" s="176"/>
      <c r="C1" s="176"/>
      <c r="D1" s="187"/>
      <c r="E1" s="187"/>
      <c r="F1" s="188"/>
      <c r="G1" s="188"/>
      <c r="H1" s="188"/>
      <c r="I1" s="189"/>
      <c r="J1" s="190"/>
      <c r="K1" s="189"/>
      <c r="L1" s="189"/>
      <c r="M1" s="189"/>
      <c r="N1" s="189"/>
      <c r="P1" s="191"/>
      <c r="Q1" s="191"/>
      <c r="R1" s="128"/>
      <c r="S1" s="192"/>
    </row>
    <row r="2" spans="1:19" ht="20.25" customHeight="1">
      <c r="A2" s="257" t="s">
        <v>169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189"/>
      <c r="M2" s="189"/>
      <c r="N2" s="189"/>
      <c r="P2" s="193"/>
      <c r="Q2" s="191"/>
      <c r="R2" s="192"/>
      <c r="S2" s="192"/>
    </row>
    <row r="3" spans="1:18" ht="20.25" customHeight="1">
      <c r="A3" s="194" t="str">
        <f>'PL_6-7'!A3</f>
        <v>สำหรับปีสิ้นสุดวันที่ 31 ธันวาคม 2558 และ 2557</v>
      </c>
      <c r="B3" s="195"/>
      <c r="C3" s="195"/>
      <c r="D3" s="196"/>
      <c r="E3" s="197"/>
      <c r="F3" s="198"/>
      <c r="G3" s="198"/>
      <c r="H3" s="198"/>
      <c r="I3" s="198"/>
      <c r="J3" s="198"/>
      <c r="K3" s="198"/>
      <c r="L3" s="198"/>
      <c r="M3" s="198"/>
      <c r="N3" s="198"/>
      <c r="O3" s="189"/>
      <c r="P3" s="189"/>
      <c r="Q3" s="189"/>
      <c r="R3" s="189"/>
    </row>
    <row r="4" spans="1:18" ht="11.25" customHeight="1">
      <c r="A4" s="199"/>
      <c r="B4" s="200"/>
      <c r="C4" s="200"/>
      <c r="D4" s="200"/>
      <c r="E4" s="201"/>
      <c r="F4" s="202"/>
      <c r="G4" s="202"/>
      <c r="H4" s="202"/>
      <c r="I4" s="202"/>
      <c r="J4" s="202"/>
      <c r="K4" s="202"/>
      <c r="L4" s="202"/>
      <c r="M4" s="202"/>
      <c r="N4" s="202"/>
      <c r="O4" s="203"/>
      <c r="P4" s="203"/>
      <c r="Q4" s="203"/>
      <c r="R4" s="203"/>
    </row>
    <row r="5" spans="1:18" ht="21.75" customHeight="1">
      <c r="A5" s="160"/>
      <c r="B5" s="160"/>
      <c r="C5" s="160"/>
      <c r="D5" s="160"/>
      <c r="E5" s="256" t="s">
        <v>112</v>
      </c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03"/>
    </row>
    <row r="6" spans="1:18" ht="21.75" customHeight="1">
      <c r="A6" s="160"/>
      <c r="B6" s="160"/>
      <c r="C6" s="160"/>
      <c r="D6" s="205"/>
      <c r="E6" s="158"/>
      <c r="F6" s="158"/>
      <c r="G6" s="159"/>
      <c r="H6" s="159"/>
      <c r="I6" s="256" t="s">
        <v>18</v>
      </c>
      <c r="J6" s="256"/>
      <c r="K6" s="256"/>
      <c r="L6" s="111"/>
      <c r="M6" s="158"/>
      <c r="N6" s="158"/>
      <c r="O6" s="159"/>
      <c r="P6" s="159"/>
      <c r="Q6" s="159"/>
      <c r="R6" s="203"/>
    </row>
    <row r="7" spans="1:18" ht="21.75">
      <c r="A7" s="160"/>
      <c r="B7" s="160"/>
      <c r="C7" s="160"/>
      <c r="D7" s="205"/>
      <c r="E7" s="158" t="s">
        <v>37</v>
      </c>
      <c r="F7" s="158"/>
      <c r="G7" s="159"/>
      <c r="H7" s="159"/>
      <c r="I7" s="158" t="s">
        <v>54</v>
      </c>
      <c r="J7" s="205"/>
      <c r="K7" s="205"/>
      <c r="L7" s="205"/>
      <c r="M7" s="158" t="s">
        <v>113</v>
      </c>
      <c r="N7" s="158"/>
      <c r="O7" s="158" t="s">
        <v>114</v>
      </c>
      <c r="P7" s="206"/>
      <c r="Q7" s="158"/>
      <c r="R7" s="207"/>
    </row>
    <row r="8" spans="1:18" ht="21.75">
      <c r="A8" s="160"/>
      <c r="B8" s="160"/>
      <c r="C8" s="160"/>
      <c r="D8" s="205"/>
      <c r="E8" s="158" t="s">
        <v>38</v>
      </c>
      <c r="F8" s="158"/>
      <c r="G8" s="208" t="s">
        <v>56</v>
      </c>
      <c r="H8" s="158"/>
      <c r="I8" s="208" t="s">
        <v>75</v>
      </c>
      <c r="J8" s="158"/>
      <c r="K8" s="158" t="s">
        <v>55</v>
      </c>
      <c r="L8" s="158"/>
      <c r="M8" s="158" t="s">
        <v>115</v>
      </c>
      <c r="N8" s="158"/>
      <c r="O8" s="158" t="s">
        <v>116</v>
      </c>
      <c r="P8" s="206"/>
      <c r="Q8" s="158" t="s">
        <v>113</v>
      </c>
      <c r="R8" s="207"/>
    </row>
    <row r="9" spans="1:18" ht="21.75">
      <c r="A9" s="160"/>
      <c r="B9" s="160"/>
      <c r="C9" s="209" t="s">
        <v>1</v>
      </c>
      <c r="D9" s="158"/>
      <c r="E9" s="210" t="s">
        <v>39</v>
      </c>
      <c r="F9" s="211"/>
      <c r="G9" s="204" t="s">
        <v>57</v>
      </c>
      <c r="H9" s="211"/>
      <c r="I9" s="210" t="s">
        <v>58</v>
      </c>
      <c r="J9" s="211"/>
      <c r="K9" s="210" t="s">
        <v>40</v>
      </c>
      <c r="L9" s="211"/>
      <c r="M9" s="204" t="s">
        <v>117</v>
      </c>
      <c r="N9" s="158"/>
      <c r="O9" s="204" t="s">
        <v>118</v>
      </c>
      <c r="P9" s="206"/>
      <c r="Q9" s="204" t="s">
        <v>115</v>
      </c>
      <c r="R9" s="207"/>
    </row>
    <row r="10" spans="1:18" ht="21.75">
      <c r="A10" s="160"/>
      <c r="B10" s="160"/>
      <c r="C10" s="160"/>
      <c r="D10" s="158"/>
      <c r="E10" s="211"/>
      <c r="F10" s="211"/>
      <c r="G10" s="158"/>
      <c r="H10" s="211"/>
      <c r="I10" s="211"/>
      <c r="J10" s="211"/>
      <c r="K10" s="211"/>
      <c r="L10" s="211"/>
      <c r="M10" s="158"/>
      <c r="N10" s="158"/>
      <c r="O10" s="158"/>
      <c r="P10" s="206"/>
      <c r="Q10" s="158"/>
      <c r="R10" s="207"/>
    </row>
    <row r="11" spans="1:18" ht="21.75">
      <c r="A11" s="212" t="s">
        <v>122</v>
      </c>
      <c r="B11" s="212"/>
      <c r="C11" s="160"/>
      <c r="D11" s="158"/>
      <c r="E11" s="32">
        <v>160000</v>
      </c>
      <c r="F11" s="211"/>
      <c r="G11" s="32">
        <v>78644</v>
      </c>
      <c r="H11" s="211"/>
      <c r="I11" s="32">
        <v>16000</v>
      </c>
      <c r="J11" s="211"/>
      <c r="K11" s="32">
        <v>308979</v>
      </c>
      <c r="L11" s="211"/>
      <c r="M11" s="32">
        <f>SUM(E11:K11)</f>
        <v>563623</v>
      </c>
      <c r="N11" s="158"/>
      <c r="O11" s="213">
        <v>222</v>
      </c>
      <c r="P11" s="206"/>
      <c r="Q11" s="214">
        <f>SUM(M11:P11)</f>
        <v>563845</v>
      </c>
      <c r="R11" s="207"/>
    </row>
    <row r="12" spans="1:18" ht="21.75">
      <c r="A12" s="111" t="s">
        <v>235</v>
      </c>
      <c r="B12" s="212"/>
      <c r="C12" s="160"/>
      <c r="D12" s="158"/>
      <c r="E12" s="216">
        <v>0</v>
      </c>
      <c r="F12" s="216"/>
      <c r="G12" s="216">
        <v>0</v>
      </c>
      <c r="H12" s="216"/>
      <c r="I12" s="216">
        <v>0</v>
      </c>
      <c r="J12" s="211"/>
      <c r="K12" s="32">
        <f>'PL_6-7'!L52</f>
        <v>14749</v>
      </c>
      <c r="L12" s="211"/>
      <c r="M12" s="32">
        <f>SUM(E12:K12)</f>
        <v>14749</v>
      </c>
      <c r="N12" s="158"/>
      <c r="O12" s="32">
        <f>'PL_6-7'!L53</f>
        <v>-41</v>
      </c>
      <c r="P12" s="206"/>
      <c r="Q12" s="214">
        <f>SUM(M12:P12)</f>
        <v>14708</v>
      </c>
      <c r="R12" s="207"/>
    </row>
    <row r="13" spans="1:18" ht="21.75">
      <c r="A13" s="111" t="s">
        <v>231</v>
      </c>
      <c r="B13" s="212"/>
      <c r="C13" s="246" t="s">
        <v>212</v>
      </c>
      <c r="D13" s="158"/>
      <c r="E13" s="238">
        <v>0</v>
      </c>
      <c r="F13" s="216"/>
      <c r="G13" s="238">
        <v>0</v>
      </c>
      <c r="H13" s="216"/>
      <c r="I13" s="238">
        <v>0</v>
      </c>
      <c r="J13" s="211"/>
      <c r="K13" s="34">
        <f>'PL_6-7'!L34</f>
        <v>472</v>
      </c>
      <c r="L13" s="211"/>
      <c r="M13" s="34">
        <f>SUM(E13:K13)</f>
        <v>472</v>
      </c>
      <c r="N13" s="158"/>
      <c r="O13" s="34">
        <v>0</v>
      </c>
      <c r="P13" s="206"/>
      <c r="Q13" s="239">
        <f>SUM(M13:P13)</f>
        <v>472</v>
      </c>
      <c r="R13" s="207"/>
    </row>
    <row r="14" spans="1:18" ht="21.75">
      <c r="A14" s="111" t="s">
        <v>232</v>
      </c>
      <c r="B14" s="212"/>
      <c r="C14" s="160"/>
      <c r="D14" s="158"/>
      <c r="E14" s="216">
        <f>SUM(E12:E13)</f>
        <v>0</v>
      </c>
      <c r="F14" s="216"/>
      <c r="G14" s="216">
        <f>SUM(G12:G13)</f>
        <v>0</v>
      </c>
      <c r="H14" s="216"/>
      <c r="I14" s="216">
        <f>SUM(I12:I13)</f>
        <v>0</v>
      </c>
      <c r="J14" s="211"/>
      <c r="K14" s="217">
        <f>SUM(K12:K13)</f>
        <v>15221</v>
      </c>
      <c r="L14" s="214"/>
      <c r="M14" s="217">
        <f>SUM(M12:M13)</f>
        <v>15221</v>
      </c>
      <c r="N14" s="214"/>
      <c r="O14" s="217">
        <f>SUM(O12:O13)</f>
        <v>-41</v>
      </c>
      <c r="P14" s="206"/>
      <c r="Q14" s="214">
        <f>SUM(M14:P14)</f>
        <v>15180</v>
      </c>
      <c r="R14" s="207"/>
    </row>
    <row r="15" spans="1:18" ht="10.5" customHeight="1">
      <c r="A15" s="111"/>
      <c r="B15" s="212"/>
      <c r="C15" s="160"/>
      <c r="D15" s="158"/>
      <c r="E15" s="216"/>
      <c r="F15" s="216"/>
      <c r="G15" s="216"/>
      <c r="H15" s="216"/>
      <c r="I15" s="216"/>
      <c r="J15" s="211"/>
      <c r="K15" s="32"/>
      <c r="L15" s="211"/>
      <c r="M15" s="32"/>
      <c r="N15" s="158"/>
      <c r="O15" s="32"/>
      <c r="P15" s="206"/>
      <c r="Q15" s="214"/>
      <c r="R15" s="207"/>
    </row>
    <row r="16" spans="1:18" ht="21.75">
      <c r="A16" s="111" t="s">
        <v>199</v>
      </c>
      <c r="B16" s="212"/>
      <c r="C16" s="160"/>
      <c r="D16" s="158"/>
      <c r="E16" s="32">
        <v>0</v>
      </c>
      <c r="F16" s="211"/>
      <c r="G16" s="32">
        <v>2</v>
      </c>
      <c r="H16" s="211"/>
      <c r="I16" s="32">
        <v>0</v>
      </c>
      <c r="J16" s="211"/>
      <c r="K16" s="32">
        <v>0</v>
      </c>
      <c r="L16" s="211"/>
      <c r="M16" s="32">
        <f>SUM(E16:K16)</f>
        <v>2</v>
      </c>
      <c r="N16" s="158"/>
      <c r="O16" s="215">
        <v>0</v>
      </c>
      <c r="P16" s="206"/>
      <c r="Q16" s="214">
        <f>SUM(M16:P16)</f>
        <v>2</v>
      </c>
      <c r="R16" s="207"/>
    </row>
    <row r="17" spans="1:18" ht="21.75">
      <c r="A17" s="111" t="s">
        <v>188</v>
      </c>
      <c r="B17" s="212"/>
      <c r="C17" s="160"/>
      <c r="D17" s="158"/>
      <c r="E17" s="211"/>
      <c r="F17" s="211"/>
      <c r="G17" s="158"/>
      <c r="H17" s="211"/>
      <c r="I17" s="211"/>
      <c r="J17" s="211"/>
      <c r="K17" s="211"/>
      <c r="L17" s="211"/>
      <c r="M17" s="32"/>
      <c r="N17" s="158"/>
      <c r="O17" s="158"/>
      <c r="P17" s="206"/>
      <c r="Q17" s="158"/>
      <c r="R17" s="207"/>
    </row>
    <row r="18" spans="1:18" ht="21.75">
      <c r="A18" s="111" t="s">
        <v>189</v>
      </c>
      <c r="B18" s="212"/>
      <c r="C18" s="160">
        <v>9</v>
      </c>
      <c r="D18" s="158"/>
      <c r="E18" s="216">
        <v>0</v>
      </c>
      <c r="F18" s="216"/>
      <c r="G18" s="216">
        <v>0</v>
      </c>
      <c r="H18" s="216"/>
      <c r="I18" s="216">
        <v>0</v>
      </c>
      <c r="J18" s="211"/>
      <c r="K18" s="216">
        <v>0</v>
      </c>
      <c r="L18" s="211"/>
      <c r="M18" s="32">
        <f>SUM(E18:K18)</f>
        <v>0</v>
      </c>
      <c r="N18" s="158"/>
      <c r="O18" s="32">
        <v>1</v>
      </c>
      <c r="P18" s="206"/>
      <c r="Q18" s="214">
        <f>SUM(M18:P18)</f>
        <v>1</v>
      </c>
      <c r="R18" s="207"/>
    </row>
    <row r="19" spans="1:18" ht="21.75">
      <c r="A19" s="111" t="s">
        <v>120</v>
      </c>
      <c r="B19" s="212"/>
      <c r="C19" s="160">
        <v>25</v>
      </c>
      <c r="D19" s="158"/>
      <c r="E19" s="216">
        <v>0</v>
      </c>
      <c r="F19" s="216"/>
      <c r="G19" s="216">
        <v>0</v>
      </c>
      <c r="H19" s="216"/>
      <c r="I19" s="216">
        <v>0</v>
      </c>
      <c r="J19" s="211"/>
      <c r="K19" s="32">
        <v>-16000</v>
      </c>
      <c r="L19" s="211"/>
      <c r="M19" s="32">
        <f>SUM(E19:K19)</f>
        <v>-16000</v>
      </c>
      <c r="N19" s="158"/>
      <c r="O19" s="215">
        <v>0</v>
      </c>
      <c r="P19" s="206"/>
      <c r="Q19" s="214">
        <f>SUM(M19:P19)</f>
        <v>-16000</v>
      </c>
      <c r="R19" s="207"/>
    </row>
    <row r="20" spans="1:18" ht="21.75">
      <c r="A20" s="41" t="s">
        <v>74</v>
      </c>
      <c r="B20" s="212"/>
      <c r="C20" s="160"/>
      <c r="D20" s="158"/>
      <c r="E20" s="216">
        <v>0</v>
      </c>
      <c r="F20" s="216"/>
      <c r="G20" s="216">
        <v>0</v>
      </c>
      <c r="H20" s="216"/>
      <c r="I20" s="217">
        <v>968</v>
      </c>
      <c r="J20" s="211"/>
      <c r="K20" s="32">
        <v>-968</v>
      </c>
      <c r="L20" s="211"/>
      <c r="M20" s="32">
        <f>SUM(E20:K20)</f>
        <v>0</v>
      </c>
      <c r="N20" s="158"/>
      <c r="O20" s="215">
        <v>0</v>
      </c>
      <c r="P20" s="206"/>
      <c r="Q20" s="214">
        <f>SUM(M20:P20)</f>
        <v>0</v>
      </c>
      <c r="R20" s="207"/>
    </row>
    <row r="21" spans="1:18" ht="21.75">
      <c r="A21" s="212" t="s">
        <v>190</v>
      </c>
      <c r="B21" s="212"/>
      <c r="C21" s="160"/>
      <c r="D21" s="158"/>
      <c r="E21" s="218">
        <f>SUM(E14:E20)+E11</f>
        <v>160000</v>
      </c>
      <c r="F21" s="211"/>
      <c r="G21" s="218">
        <f>SUM(G14:G20)+G11</f>
        <v>78646</v>
      </c>
      <c r="H21" s="211"/>
      <c r="I21" s="218">
        <f>SUM(I14:I20)+I11</f>
        <v>16968</v>
      </c>
      <c r="J21" s="211"/>
      <c r="K21" s="218">
        <f>SUM(K14:K20)+K11</f>
        <v>307232</v>
      </c>
      <c r="L21" s="211"/>
      <c r="M21" s="218">
        <f>SUM(M14:M20)+M11</f>
        <v>562846</v>
      </c>
      <c r="N21" s="158"/>
      <c r="O21" s="218">
        <f>SUM(O14:O20)+O11</f>
        <v>182</v>
      </c>
      <c r="P21" s="206"/>
      <c r="Q21" s="218">
        <f>SUM(Q14:Q20)+Q11</f>
        <v>563028</v>
      </c>
      <c r="R21" s="207"/>
    </row>
    <row r="22" spans="1:18" ht="21.75" customHeight="1">
      <c r="A22" s="111" t="s">
        <v>236</v>
      </c>
      <c r="B22" s="111"/>
      <c r="C22" s="111"/>
      <c r="D22" s="220"/>
      <c r="E22" s="216">
        <v>0</v>
      </c>
      <c r="F22" s="216"/>
      <c r="G22" s="216">
        <v>0</v>
      </c>
      <c r="H22" s="216"/>
      <c r="I22" s="216">
        <v>0</v>
      </c>
      <c r="J22" s="221"/>
      <c r="K22" s="221">
        <f>'PL_6-7'!J52</f>
        <v>-16578</v>
      </c>
      <c r="L22" s="221"/>
      <c r="M22" s="32">
        <f>SUM(E22:K22)</f>
        <v>-16578</v>
      </c>
      <c r="N22" s="221"/>
      <c r="O22" s="32">
        <f>'PL_6-7'!J53</f>
        <v>113</v>
      </c>
      <c r="P22" s="159"/>
      <c r="Q22" s="214">
        <f>SUM(M22:P22)</f>
        <v>-16465</v>
      </c>
      <c r="R22" s="203"/>
    </row>
    <row r="23" spans="1:18" ht="21.75">
      <c r="A23" s="111" t="s">
        <v>188</v>
      </c>
      <c r="B23" s="212"/>
      <c r="C23" s="160">
        <v>9</v>
      </c>
      <c r="D23" s="158"/>
      <c r="R23" s="207"/>
    </row>
    <row r="24" spans="1:18" ht="21.75">
      <c r="A24" s="111" t="s">
        <v>189</v>
      </c>
      <c r="B24" s="212"/>
      <c r="C24" s="160"/>
      <c r="D24" s="158"/>
      <c r="E24" s="214">
        <v>0</v>
      </c>
      <c r="F24" s="211"/>
      <c r="G24" s="214">
        <v>0</v>
      </c>
      <c r="H24" s="211"/>
      <c r="I24" s="214">
        <v>0</v>
      </c>
      <c r="J24" s="211"/>
      <c r="K24" s="214">
        <v>0</v>
      </c>
      <c r="L24" s="211"/>
      <c r="M24" s="32">
        <f>SUM(E24:K24)</f>
        <v>0</v>
      </c>
      <c r="N24" s="158"/>
      <c r="O24" s="214">
        <v>3</v>
      </c>
      <c r="P24" s="206"/>
      <c r="Q24" s="214">
        <f>SUM(M24:P24)</f>
        <v>3</v>
      </c>
      <c r="R24" s="207"/>
    </row>
    <row r="25" spans="1:18" ht="21.75">
      <c r="A25" s="111" t="s">
        <v>120</v>
      </c>
      <c r="B25" s="212"/>
      <c r="C25" s="160">
        <v>25</v>
      </c>
      <c r="D25" s="158"/>
      <c r="E25" s="216">
        <v>0</v>
      </c>
      <c r="F25" s="216"/>
      <c r="G25" s="216">
        <v>0</v>
      </c>
      <c r="H25" s="216"/>
      <c r="I25" s="216">
        <v>0</v>
      </c>
      <c r="J25" s="211"/>
      <c r="K25" s="32">
        <v>-9599</v>
      </c>
      <c r="L25" s="219"/>
      <c r="M25" s="32">
        <f>SUM(E25:K25)</f>
        <v>-9599</v>
      </c>
      <c r="N25" s="158"/>
      <c r="O25" s="216">
        <v>0</v>
      </c>
      <c r="P25" s="206"/>
      <c r="Q25" s="214">
        <f>SUM(M25:P25)</f>
        <v>-9599</v>
      </c>
      <c r="R25" s="207"/>
    </row>
    <row r="26" spans="1:18" ht="21.75" customHeight="1" thickBot="1">
      <c r="A26" s="212" t="s">
        <v>204</v>
      </c>
      <c r="B26" s="111"/>
      <c r="C26" s="111"/>
      <c r="D26" s="222"/>
      <c r="E26" s="223">
        <f>SUM(E21:E25)</f>
        <v>160000</v>
      </c>
      <c r="F26" s="221"/>
      <c r="G26" s="223">
        <f>SUM(G21:G25)</f>
        <v>78646</v>
      </c>
      <c r="H26" s="221"/>
      <c r="I26" s="223">
        <f>SUM(I21:I25)</f>
        <v>16968</v>
      </c>
      <c r="J26" s="221"/>
      <c r="K26" s="223">
        <f>SUM(K21:K25)</f>
        <v>281055</v>
      </c>
      <c r="L26" s="221"/>
      <c r="M26" s="223">
        <f>SUM(M21:M25)</f>
        <v>536669</v>
      </c>
      <c r="N26" s="221"/>
      <c r="O26" s="223">
        <f>SUM(O21:O25)</f>
        <v>298</v>
      </c>
      <c r="P26" s="159"/>
      <c r="Q26" s="223">
        <f>SUM(Q21:Q25)</f>
        <v>536967</v>
      </c>
      <c r="R26" s="203"/>
    </row>
    <row r="27" spans="1:18" ht="21.75" customHeight="1" thickTop="1">
      <c r="A27" s="199"/>
      <c r="B27" s="200"/>
      <c r="C27" s="200"/>
      <c r="D27" s="200"/>
      <c r="E27" s="201"/>
      <c r="F27" s="202"/>
      <c r="G27" s="202"/>
      <c r="H27" s="202"/>
      <c r="I27" s="202"/>
      <c r="J27" s="202"/>
      <c r="K27" s="202"/>
      <c r="L27" s="202"/>
      <c r="M27" s="202"/>
      <c r="N27" s="202"/>
      <c r="O27" s="203"/>
      <c r="P27" s="203"/>
      <c r="Q27" s="203"/>
      <c r="R27" s="203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</sheetData>
  <sheetProtection/>
  <mergeCells count="3">
    <mergeCell ref="E5:Q5"/>
    <mergeCell ref="I6:K6"/>
    <mergeCell ref="A2:K2"/>
  </mergeCells>
  <printOptions/>
  <pageMargins left="0.5905511811023623" right="0.5905511811023623" top="0.7480314960629921" bottom="0.7480314960629921" header="0.31496062992125984" footer="0.31496062992125984"/>
  <pageSetup firstPageNumber="8" useFirstPageNumber="1" horizontalDpi="600" verticalDpi="600" orientation="landscape" paperSize="9" scale="90" r:id="rId1"/>
  <headerFooter scaleWithDoc="0" alignWithMargins="0">
    <oddFooter>&amp;L&amp;"Angsana New,Regular"&amp;15
หมายเหตุประกอบงบการเงินเป็นส่วนหนึ่งของงบการเงินนี้
____________________________________ กรรมการ&amp;R&amp;"Angsana New,Regular"&amp;15____________________________________กรรมการ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23"/>
  <sheetViews>
    <sheetView zoomScalePageLayoutView="0" workbookViewId="0" topLeftCell="A10">
      <selection activeCell="R23" sqref="A1:R23"/>
    </sheetView>
  </sheetViews>
  <sheetFormatPr defaultColWidth="9.140625" defaultRowHeight="18" customHeight="1"/>
  <cols>
    <col min="1" max="4" width="2.28125" style="159" customWidth="1"/>
    <col min="5" max="6" width="7.28125" style="159" customWidth="1"/>
    <col min="7" max="7" width="15.140625" style="159" customWidth="1"/>
    <col min="8" max="8" width="11.28125" style="159" customWidth="1"/>
    <col min="9" max="9" width="5.8515625" style="159" customWidth="1"/>
    <col min="10" max="10" width="14.28125" style="159" customWidth="1"/>
    <col min="11" max="11" width="2.28125" style="159" customWidth="1"/>
    <col min="12" max="12" width="14.28125" style="159" customWidth="1"/>
    <col min="13" max="13" width="2.28125" style="159" customWidth="1"/>
    <col min="14" max="14" width="14.28125" style="159" customWidth="1"/>
    <col min="15" max="15" width="2.28125" style="159" customWidth="1"/>
    <col min="16" max="16" width="14.28125" style="159" customWidth="1"/>
    <col min="17" max="17" width="2.28125" style="159" customWidth="1"/>
    <col min="18" max="18" width="14.28125" style="159" customWidth="1"/>
    <col min="19" max="16384" width="9.140625" style="159" customWidth="1"/>
  </cols>
  <sheetData>
    <row r="1" spans="1:19" s="226" customFormat="1" ht="20.25" customHeight="1">
      <c r="A1" s="65" t="str">
        <f>'SE-Conso_8'!A1</f>
        <v>บริษัท พรพรหมเม็ททอล จำกัด (มหาชน) และบริษัทย่อย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  <c r="L1" s="225"/>
      <c r="M1" s="225"/>
      <c r="O1" s="227"/>
      <c r="P1" s="227"/>
      <c r="Q1" s="103"/>
      <c r="R1" s="128"/>
      <c r="S1" s="103"/>
    </row>
    <row r="2" spans="1:19" s="226" customFormat="1" ht="20.25" customHeight="1">
      <c r="A2" s="257" t="s">
        <v>169</v>
      </c>
      <c r="B2" s="257"/>
      <c r="C2" s="257"/>
      <c r="D2" s="257"/>
      <c r="E2" s="257"/>
      <c r="F2" s="257"/>
      <c r="G2" s="257"/>
      <c r="H2" s="257"/>
      <c r="I2" s="257"/>
      <c r="J2" s="257"/>
      <c r="K2" s="228"/>
      <c r="L2" s="228"/>
      <c r="M2" s="228"/>
      <c r="Q2" s="249"/>
      <c r="R2" s="249"/>
      <c r="S2" s="103"/>
    </row>
    <row r="3" spans="1:18" s="226" customFormat="1" ht="20.25" customHeight="1">
      <c r="A3" s="194" t="str">
        <f>'SE-Conso_8'!A3</f>
        <v>สำหรับปีสิ้นสุดวันที่ 31 ธันวาคม 2558 และ 2557</v>
      </c>
      <c r="B3" s="224"/>
      <c r="C3" s="224"/>
      <c r="D3" s="224"/>
      <c r="E3" s="224"/>
      <c r="F3" s="224"/>
      <c r="G3" s="224"/>
      <c r="H3" s="224"/>
      <c r="I3" s="224"/>
      <c r="J3" s="229"/>
      <c r="K3" s="228"/>
      <c r="L3" s="228"/>
      <c r="M3" s="228"/>
      <c r="N3" s="228"/>
      <c r="O3" s="228"/>
      <c r="P3" s="228"/>
      <c r="Q3" s="228"/>
      <c r="R3" s="228"/>
    </row>
    <row r="4" spans="1:18" ht="18.75" customHeight="1">
      <c r="A4" s="230"/>
      <c r="B4" s="231"/>
      <c r="C4" s="231"/>
      <c r="D4" s="231"/>
      <c r="E4" s="231"/>
      <c r="F4" s="231"/>
      <c r="G4" s="231"/>
      <c r="H4" s="231"/>
      <c r="I4" s="231"/>
      <c r="J4" s="232"/>
      <c r="K4" s="205"/>
      <c r="L4" s="205"/>
      <c r="M4" s="205"/>
      <c r="N4" s="205"/>
      <c r="O4" s="205"/>
      <c r="P4" s="205"/>
      <c r="Q4" s="205"/>
      <c r="R4" s="205"/>
    </row>
    <row r="5" spans="1:18" ht="18.75" customHeight="1">
      <c r="A5" s="230"/>
      <c r="B5" s="231"/>
      <c r="C5" s="231"/>
      <c r="D5" s="231"/>
      <c r="E5" s="231"/>
      <c r="F5" s="231"/>
      <c r="G5" s="231"/>
      <c r="H5" s="231"/>
      <c r="I5" s="231"/>
      <c r="J5" s="232"/>
      <c r="K5" s="205"/>
      <c r="L5" s="205"/>
      <c r="M5" s="205"/>
      <c r="N5" s="205"/>
      <c r="O5" s="205"/>
      <c r="P5" s="205"/>
      <c r="Q5" s="205"/>
      <c r="R5" s="205"/>
    </row>
    <row r="6" spans="1:18" ht="21.75" customHeight="1">
      <c r="A6" s="160"/>
      <c r="B6" s="160"/>
      <c r="C6" s="160"/>
      <c r="D6" s="160"/>
      <c r="E6" s="160"/>
      <c r="F6" s="160"/>
      <c r="G6" s="160"/>
      <c r="H6" s="160"/>
      <c r="I6" s="160"/>
      <c r="J6" s="256" t="s">
        <v>167</v>
      </c>
      <c r="K6" s="256"/>
      <c r="L6" s="256"/>
      <c r="M6" s="256"/>
      <c r="N6" s="256"/>
      <c r="O6" s="256"/>
      <c r="P6" s="256"/>
      <c r="Q6" s="256"/>
      <c r="R6" s="256"/>
    </row>
    <row r="7" spans="1:18" ht="21.75" customHeight="1">
      <c r="A7" s="160"/>
      <c r="B7" s="160"/>
      <c r="C7" s="160"/>
      <c r="D7" s="160"/>
      <c r="E7" s="160"/>
      <c r="F7" s="160"/>
      <c r="G7" s="205"/>
      <c r="H7" s="205"/>
      <c r="I7" s="205"/>
      <c r="J7" s="158"/>
      <c r="K7" s="158"/>
      <c r="N7" s="258" t="s">
        <v>18</v>
      </c>
      <c r="O7" s="258"/>
      <c r="P7" s="258"/>
      <c r="Q7" s="233"/>
      <c r="R7" s="158"/>
    </row>
    <row r="8" spans="1:18" ht="20.25" customHeight="1">
      <c r="A8" s="160"/>
      <c r="B8" s="160"/>
      <c r="C8" s="160"/>
      <c r="D8" s="160"/>
      <c r="E8" s="160"/>
      <c r="F8" s="160"/>
      <c r="G8" s="205"/>
      <c r="H8" s="205"/>
      <c r="I8" s="205"/>
      <c r="J8" s="158" t="s">
        <v>37</v>
      </c>
      <c r="K8" s="158"/>
      <c r="N8" s="158" t="s">
        <v>54</v>
      </c>
      <c r="O8" s="205"/>
      <c r="P8" s="205"/>
      <c r="Q8" s="205"/>
      <c r="R8" s="158"/>
    </row>
    <row r="9" spans="1:18" ht="20.25" customHeight="1">
      <c r="A9" s="160"/>
      <c r="B9" s="160"/>
      <c r="C9" s="160"/>
      <c r="D9" s="160"/>
      <c r="E9" s="160"/>
      <c r="F9" s="160"/>
      <c r="G9" s="205"/>
      <c r="H9" s="205"/>
      <c r="I9" s="205"/>
      <c r="J9" s="158" t="s">
        <v>38</v>
      </c>
      <c r="K9" s="158"/>
      <c r="L9" s="208" t="s">
        <v>56</v>
      </c>
      <c r="M9" s="158"/>
      <c r="N9" s="208" t="s">
        <v>75</v>
      </c>
      <c r="O9" s="158"/>
      <c r="P9" s="158" t="s">
        <v>55</v>
      </c>
      <c r="Q9" s="158"/>
      <c r="R9" s="158"/>
    </row>
    <row r="10" spans="1:27" ht="20.25" customHeight="1">
      <c r="A10" s="160"/>
      <c r="B10" s="160"/>
      <c r="C10" s="160"/>
      <c r="D10" s="160"/>
      <c r="E10" s="160"/>
      <c r="F10" s="160"/>
      <c r="G10" s="205"/>
      <c r="H10" s="209" t="s">
        <v>1</v>
      </c>
      <c r="I10" s="158"/>
      <c r="J10" s="210" t="s">
        <v>39</v>
      </c>
      <c r="K10" s="211"/>
      <c r="L10" s="204" t="s">
        <v>57</v>
      </c>
      <c r="M10" s="211"/>
      <c r="N10" s="210" t="s">
        <v>58</v>
      </c>
      <c r="O10" s="211"/>
      <c r="P10" s="210" t="s">
        <v>40</v>
      </c>
      <c r="Q10" s="211"/>
      <c r="R10" s="210" t="s">
        <v>41</v>
      </c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1:18" ht="20.25" customHeight="1">
      <c r="A11" s="212" t="s">
        <v>122</v>
      </c>
      <c r="B11" s="111"/>
      <c r="C11" s="111"/>
      <c r="D11" s="111"/>
      <c r="E11" s="111"/>
      <c r="F11" s="111"/>
      <c r="G11" s="111"/>
      <c r="H11" s="111"/>
      <c r="I11" s="222"/>
      <c r="J11" s="55">
        <v>160000</v>
      </c>
      <c r="K11" s="214"/>
      <c r="L11" s="55">
        <v>78644</v>
      </c>
      <c r="M11" s="214"/>
      <c r="N11" s="55">
        <v>16000</v>
      </c>
      <c r="O11" s="214"/>
      <c r="P11" s="55">
        <v>317027</v>
      </c>
      <c r="Q11" s="214"/>
      <c r="R11" s="55">
        <f>SUM(J11:P11)</f>
        <v>571671</v>
      </c>
    </row>
    <row r="12" spans="1:18" ht="20.25" customHeight="1">
      <c r="A12" s="111" t="s">
        <v>235</v>
      </c>
      <c r="B12" s="111"/>
      <c r="C12" s="111"/>
      <c r="D12" s="111"/>
      <c r="E12" s="111"/>
      <c r="F12" s="111"/>
      <c r="G12" s="111"/>
      <c r="H12" s="111"/>
      <c r="I12" s="220"/>
      <c r="J12" s="32">
        <v>0</v>
      </c>
      <c r="K12" s="221"/>
      <c r="L12" s="32">
        <v>0</v>
      </c>
      <c r="M12" s="221"/>
      <c r="N12" s="221">
        <v>0</v>
      </c>
      <c r="O12" s="221"/>
      <c r="P12" s="221">
        <f>'PL_6-7'!P27</f>
        <v>18882</v>
      </c>
      <c r="Q12" s="221"/>
      <c r="R12" s="55">
        <f>SUM(J12:P12)</f>
        <v>18882</v>
      </c>
    </row>
    <row r="13" spans="1:18" ht="20.25" customHeight="1">
      <c r="A13" s="111" t="s">
        <v>231</v>
      </c>
      <c r="B13" s="111"/>
      <c r="C13" s="111"/>
      <c r="D13" s="111"/>
      <c r="E13" s="111"/>
      <c r="F13" s="111"/>
      <c r="G13" s="111"/>
      <c r="H13" s="236" t="s">
        <v>212</v>
      </c>
      <c r="I13" s="220"/>
      <c r="J13" s="34">
        <v>0</v>
      </c>
      <c r="K13" s="221"/>
      <c r="L13" s="34">
        <v>0</v>
      </c>
      <c r="M13" s="221"/>
      <c r="N13" s="234">
        <v>0</v>
      </c>
      <c r="O13" s="221"/>
      <c r="P13" s="234">
        <f>'PL_6-7'!P34</f>
        <v>472</v>
      </c>
      <c r="Q13" s="221"/>
      <c r="R13" s="43">
        <f>SUM(J13:P13)</f>
        <v>472</v>
      </c>
    </row>
    <row r="14" spans="1:18" ht="20.25" customHeight="1">
      <c r="A14" s="111" t="s">
        <v>232</v>
      </c>
      <c r="B14" s="111"/>
      <c r="C14" s="111"/>
      <c r="D14" s="111"/>
      <c r="E14" s="111"/>
      <c r="F14" s="111"/>
      <c r="G14" s="111"/>
      <c r="H14" s="236"/>
      <c r="I14" s="220"/>
      <c r="J14" s="32">
        <f>SUM(J12:J13)</f>
        <v>0</v>
      </c>
      <c r="K14" s="221"/>
      <c r="L14" s="32">
        <f>SUM(L12:L13)</f>
        <v>0</v>
      </c>
      <c r="M14" s="221"/>
      <c r="N14" s="32">
        <f>SUM(N12:N13)</f>
        <v>0</v>
      </c>
      <c r="O14" s="221"/>
      <c r="P14" s="32">
        <f>SUM(P12:P13)</f>
        <v>19354</v>
      </c>
      <c r="Q14" s="221"/>
      <c r="R14" s="32">
        <f>SUM(R12:R13)</f>
        <v>19354</v>
      </c>
    </row>
    <row r="15" spans="1:18" ht="10.5" customHeight="1">
      <c r="A15" s="111"/>
      <c r="B15" s="111"/>
      <c r="C15" s="111"/>
      <c r="D15" s="111"/>
      <c r="E15" s="111"/>
      <c r="F15" s="111"/>
      <c r="G15" s="111"/>
      <c r="H15" s="111"/>
      <c r="I15" s="220"/>
      <c r="J15" s="32"/>
      <c r="K15" s="221"/>
      <c r="L15" s="32"/>
      <c r="M15" s="221"/>
      <c r="N15" s="221"/>
      <c r="O15" s="221"/>
      <c r="P15" s="221"/>
      <c r="Q15" s="221"/>
      <c r="R15" s="55"/>
    </row>
    <row r="16" spans="1:18" ht="20.25" customHeight="1">
      <c r="A16" s="111" t="s">
        <v>199</v>
      </c>
      <c r="B16" s="111"/>
      <c r="C16" s="111"/>
      <c r="D16" s="111"/>
      <c r="E16" s="111"/>
      <c r="F16" s="111"/>
      <c r="G16" s="111"/>
      <c r="H16" s="111"/>
      <c r="I16" s="222"/>
      <c r="J16" s="221">
        <v>0</v>
      </c>
      <c r="K16" s="221"/>
      <c r="L16" s="221">
        <v>2</v>
      </c>
      <c r="M16" s="221"/>
      <c r="N16" s="221">
        <v>0</v>
      </c>
      <c r="O16" s="214"/>
      <c r="P16" s="55">
        <v>0</v>
      </c>
      <c r="Q16" s="214"/>
      <c r="R16" s="55">
        <f>SUM(J16:P16)</f>
        <v>2</v>
      </c>
    </row>
    <row r="17" spans="1:18" ht="20.25" customHeight="1">
      <c r="A17" s="66" t="s">
        <v>120</v>
      </c>
      <c r="B17" s="111"/>
      <c r="C17" s="111"/>
      <c r="D17" s="111"/>
      <c r="E17" s="111"/>
      <c r="F17" s="111"/>
      <c r="G17" s="111"/>
      <c r="H17" s="158">
        <v>25</v>
      </c>
      <c r="I17" s="220"/>
      <c r="J17" s="32">
        <v>0</v>
      </c>
      <c r="K17" s="221"/>
      <c r="L17" s="32">
        <v>0</v>
      </c>
      <c r="M17" s="221"/>
      <c r="N17" s="221">
        <v>0</v>
      </c>
      <c r="O17" s="221"/>
      <c r="P17" s="221">
        <v>-16000</v>
      </c>
      <c r="Q17" s="221"/>
      <c r="R17" s="55">
        <f>SUM(J17:P17)</f>
        <v>-16000</v>
      </c>
    </row>
    <row r="18" spans="1:18" ht="20.25" customHeight="1">
      <c r="A18" s="41" t="s">
        <v>74</v>
      </c>
      <c r="B18" s="111"/>
      <c r="C18" s="111"/>
      <c r="D18" s="111"/>
      <c r="E18" s="111"/>
      <c r="F18" s="111"/>
      <c r="G18" s="111"/>
      <c r="H18" s="158"/>
      <c r="I18" s="220"/>
      <c r="J18" s="32">
        <v>0</v>
      </c>
      <c r="K18" s="221"/>
      <c r="L18" s="32">
        <v>0</v>
      </c>
      <c r="M18" s="221"/>
      <c r="N18" s="221">
        <v>968</v>
      </c>
      <c r="O18" s="221"/>
      <c r="P18" s="221">
        <v>-968</v>
      </c>
      <c r="Q18" s="221"/>
      <c r="R18" s="55">
        <f>SUM(J18:P18)</f>
        <v>0</v>
      </c>
    </row>
    <row r="19" spans="1:18" ht="20.25" customHeight="1">
      <c r="A19" s="212" t="s">
        <v>191</v>
      </c>
      <c r="B19" s="111"/>
      <c r="C19" s="111"/>
      <c r="D19" s="111"/>
      <c r="E19" s="111"/>
      <c r="F19" s="111"/>
      <c r="G19" s="111"/>
      <c r="H19" s="111"/>
      <c r="I19" s="222"/>
      <c r="J19" s="78">
        <f>SUM(J14:J18)+J11</f>
        <v>160000</v>
      </c>
      <c r="K19" s="214"/>
      <c r="L19" s="78">
        <f>SUM(L14:L18)+L11</f>
        <v>78646</v>
      </c>
      <c r="M19" s="214"/>
      <c r="N19" s="78">
        <f>SUM(N14:N18)+N11</f>
        <v>16968</v>
      </c>
      <c r="O19" s="214"/>
      <c r="P19" s="78">
        <f>SUM(P14:P18)+P11</f>
        <v>319413</v>
      </c>
      <c r="Q19" s="214"/>
      <c r="R19" s="78">
        <f>SUM(R14:R18)+R11</f>
        <v>575027</v>
      </c>
    </row>
    <row r="20" spans="1:256" ht="10.5" customHeight="1">
      <c r="A20" s="111"/>
      <c r="B20" s="235"/>
      <c r="C20" s="235"/>
      <c r="D20" s="235"/>
      <c r="E20" s="235"/>
      <c r="F20" s="235"/>
      <c r="G20" s="235"/>
      <c r="H20" s="158"/>
      <c r="I20" s="235"/>
      <c r="J20" s="221"/>
      <c r="K20" s="221"/>
      <c r="L20" s="221"/>
      <c r="M20" s="221"/>
      <c r="N20" s="221"/>
      <c r="O20" s="221"/>
      <c r="P20" s="221"/>
      <c r="Q20" s="235"/>
      <c r="R20" s="55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  <c r="IN20" s="148"/>
      <c r="IO20" s="148"/>
      <c r="IP20" s="148"/>
      <c r="IQ20" s="148"/>
      <c r="IR20" s="148"/>
      <c r="IS20" s="148"/>
      <c r="IT20" s="148"/>
      <c r="IU20" s="148"/>
      <c r="IV20" s="148"/>
    </row>
    <row r="21" spans="1:18" ht="20.25" customHeight="1">
      <c r="A21" s="111" t="s">
        <v>236</v>
      </c>
      <c r="B21" s="111"/>
      <c r="C21" s="111"/>
      <c r="D21" s="111"/>
      <c r="E21" s="111"/>
      <c r="F21" s="111"/>
      <c r="G21" s="111"/>
      <c r="H21" s="111"/>
      <c r="I21" s="220"/>
      <c r="J21" s="32">
        <v>0</v>
      </c>
      <c r="K21" s="221"/>
      <c r="L21" s="32">
        <v>0</v>
      </c>
      <c r="M21" s="221"/>
      <c r="N21" s="221">
        <v>0</v>
      </c>
      <c r="O21" s="221"/>
      <c r="P21" s="221">
        <f>'PL_6-7'!N27</f>
        <v>-27288</v>
      </c>
      <c r="Q21" s="221"/>
      <c r="R21" s="55">
        <f>SUM(J21:P21)</f>
        <v>-27288</v>
      </c>
    </row>
    <row r="22" spans="1:18" ht="20.25" customHeight="1">
      <c r="A22" s="66" t="s">
        <v>120</v>
      </c>
      <c r="B22" s="111"/>
      <c r="C22" s="111"/>
      <c r="D22" s="111"/>
      <c r="E22" s="111"/>
      <c r="F22" s="111"/>
      <c r="G22" s="111"/>
      <c r="H22" s="158">
        <v>25</v>
      </c>
      <c r="I22" s="220"/>
      <c r="J22" s="32">
        <v>0</v>
      </c>
      <c r="K22" s="221"/>
      <c r="L22" s="32">
        <v>0</v>
      </c>
      <c r="M22" s="221"/>
      <c r="N22" s="221">
        <v>0</v>
      </c>
      <c r="O22" s="221"/>
      <c r="P22" s="221">
        <v>-9599</v>
      </c>
      <c r="Q22" s="221"/>
      <c r="R22" s="55">
        <f>SUM(J22:P22)</f>
        <v>-9599</v>
      </c>
    </row>
    <row r="23" spans="1:18" ht="20.25" customHeight="1" thickBot="1">
      <c r="A23" s="212" t="s">
        <v>204</v>
      </c>
      <c r="B23" s="111"/>
      <c r="C23" s="111"/>
      <c r="D23" s="111"/>
      <c r="E23" s="111"/>
      <c r="F23" s="111"/>
      <c r="G23" s="111"/>
      <c r="H23" s="111"/>
      <c r="I23" s="222"/>
      <c r="J23" s="223">
        <f>SUM(J19:J22)</f>
        <v>160000</v>
      </c>
      <c r="K23" s="221"/>
      <c r="L23" s="223">
        <f>SUM(L19:L22)</f>
        <v>78646</v>
      </c>
      <c r="M23" s="221"/>
      <c r="N23" s="223">
        <f>SUM(N19:N22)</f>
        <v>16968</v>
      </c>
      <c r="O23" s="221"/>
      <c r="P23" s="223">
        <f>SUM(P19:P22)</f>
        <v>282526</v>
      </c>
      <c r="Q23" s="221"/>
      <c r="R23" s="223">
        <f>SUM(R19:R22)</f>
        <v>538140</v>
      </c>
    </row>
    <row r="24" ht="18" customHeight="1" thickTop="1"/>
  </sheetData>
  <sheetProtection/>
  <mergeCells count="4">
    <mergeCell ref="J6:R6"/>
    <mergeCell ref="N7:P7"/>
    <mergeCell ref="Q2:R2"/>
    <mergeCell ref="A2:J2"/>
  </mergeCells>
  <printOptions/>
  <pageMargins left="0.7086614173228347" right="0.7086614173228347" top="0.7480314960629921" bottom="0.7480314960629921" header="0.31496062992125984" footer="0.31496062992125984"/>
  <pageSetup firstPageNumber="9" useFirstPageNumber="1" fitToHeight="1" fitToWidth="1" horizontalDpi="600" verticalDpi="600" orientation="landscape" paperSize="9" scale="96" r:id="rId1"/>
  <headerFooter scaleWithDoc="0" alignWithMargins="0">
    <oddFooter>&amp;L&amp;"Angsana New,Regular"&amp;15
หมายเหตุประกอบงบการเงินเป็นส่วนหนึ่งของงบการเงินนี้
____________________________________ กรรมการ&amp;R&amp;"Angsana New,Regular"&amp;15__________________________________กรรมการ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U108"/>
  <sheetViews>
    <sheetView zoomScale="130" zoomScaleNormal="130" zoomScaleSheetLayoutView="115" workbookViewId="0" topLeftCell="A1">
      <selection activeCell="P78" sqref="A1:P78"/>
    </sheetView>
  </sheetViews>
  <sheetFormatPr defaultColWidth="9.140625" defaultRowHeight="22.5" customHeight="1"/>
  <cols>
    <col min="1" max="4" width="1.7109375" style="138" customWidth="1"/>
    <col min="5" max="5" width="14.28125" style="138" customWidth="1"/>
    <col min="6" max="6" width="22.00390625" style="138" customWidth="1"/>
    <col min="7" max="7" width="1.421875" style="138" customWidth="1"/>
    <col min="8" max="8" width="8.140625" style="138" customWidth="1"/>
    <col min="9" max="9" width="1.421875" style="138" customWidth="1"/>
    <col min="10" max="10" width="10.7109375" style="138" customWidth="1"/>
    <col min="11" max="11" width="1.421875" style="138" customWidth="1"/>
    <col min="12" max="12" width="10.7109375" style="138" customWidth="1"/>
    <col min="13" max="13" width="1.421875" style="138" customWidth="1"/>
    <col min="14" max="14" width="10.7109375" style="138" customWidth="1"/>
    <col min="15" max="15" width="1.421875" style="138" customWidth="1"/>
    <col min="16" max="16" width="10.7109375" style="138" customWidth="1"/>
    <col min="17" max="18" width="10.421875" style="138" customWidth="1"/>
    <col min="19" max="19" width="8.140625" style="138" customWidth="1"/>
    <col min="20" max="20" width="7.7109375" style="138" customWidth="1"/>
    <col min="21" max="16384" width="9.140625" style="138" customWidth="1"/>
  </cols>
  <sheetData>
    <row r="1" spans="1:16" s="131" customFormat="1" ht="19.5" customHeight="1">
      <c r="A1" s="65" t="str">
        <f>'BS_3,4,5'!A161</f>
        <v>บริษัท พรพรหมเม็ททอล จำกัด (มหาชน) และบริษัทย่อย</v>
      </c>
      <c r="J1" s="29"/>
      <c r="K1" s="29"/>
      <c r="L1" s="139"/>
      <c r="M1" s="29"/>
      <c r="N1" s="29"/>
      <c r="O1" s="29"/>
      <c r="P1" s="107"/>
    </row>
    <row r="2" spans="1:16" s="131" customFormat="1" ht="19.5" customHeight="1">
      <c r="A2" s="59" t="s">
        <v>21</v>
      </c>
      <c r="J2" s="29"/>
      <c r="K2" s="29"/>
      <c r="L2" s="139"/>
      <c r="M2" s="29"/>
      <c r="N2" s="29"/>
      <c r="O2" s="29"/>
      <c r="P2" s="107"/>
    </row>
    <row r="3" spans="1:16" s="122" customFormat="1" ht="19.5" customHeight="1">
      <c r="A3" s="59" t="str">
        <f>SE_9!A3</f>
        <v>สำหรับปีสิ้นสุดวันที่ 31 ธันวาคม 2558 และ 2557</v>
      </c>
      <c r="J3" s="60"/>
      <c r="K3" s="60"/>
      <c r="L3" s="60"/>
      <c r="M3" s="60"/>
      <c r="N3" s="29"/>
      <c r="O3" s="60"/>
      <c r="P3" s="60"/>
    </row>
    <row r="4" spans="2:16" s="60" customFormat="1" ht="10.5" customHeight="1">
      <c r="B4" s="29"/>
      <c r="C4" s="29"/>
      <c r="D4" s="29"/>
      <c r="E4" s="29"/>
      <c r="F4" s="29"/>
      <c r="G4" s="29"/>
      <c r="H4" s="29"/>
      <c r="I4" s="29"/>
      <c r="J4" s="39"/>
      <c r="K4" s="39"/>
      <c r="L4" s="39"/>
      <c r="M4" s="29"/>
      <c r="N4" s="39"/>
      <c r="O4" s="39"/>
      <c r="P4" s="39"/>
    </row>
    <row r="5" spans="2:16" s="60" customFormat="1" ht="19.5" customHeight="1">
      <c r="B5" s="29"/>
      <c r="C5" s="29"/>
      <c r="D5" s="29"/>
      <c r="E5" s="29"/>
      <c r="F5" s="29"/>
      <c r="G5" s="29"/>
      <c r="H5" s="38"/>
      <c r="I5" s="29"/>
      <c r="J5" s="251" t="s">
        <v>44</v>
      </c>
      <c r="K5" s="251"/>
      <c r="L5" s="251"/>
      <c r="M5" s="251"/>
      <c r="N5" s="251"/>
      <c r="O5" s="251"/>
      <c r="P5" s="251"/>
    </row>
    <row r="6" spans="2:16" s="60" customFormat="1" ht="19.5" customHeight="1">
      <c r="B6" s="29"/>
      <c r="C6" s="29"/>
      <c r="D6" s="29"/>
      <c r="E6" s="29"/>
      <c r="F6" s="29"/>
      <c r="G6" s="29"/>
      <c r="H6" s="38"/>
      <c r="I6" s="29"/>
      <c r="J6" s="248" t="s">
        <v>102</v>
      </c>
      <c r="K6" s="248"/>
      <c r="L6" s="248"/>
      <c r="M6" s="39"/>
      <c r="N6" s="253" t="s">
        <v>103</v>
      </c>
      <c r="O6" s="253"/>
      <c r="P6" s="253"/>
    </row>
    <row r="7" spans="2:16" s="60" customFormat="1" ht="19.5" customHeight="1">
      <c r="B7" s="29"/>
      <c r="C7" s="29"/>
      <c r="D7" s="29"/>
      <c r="E7" s="29"/>
      <c r="F7" s="29"/>
      <c r="G7" s="29"/>
      <c r="H7" s="38"/>
      <c r="I7" s="29"/>
      <c r="J7" s="130">
        <v>2558</v>
      </c>
      <c r="L7" s="126">
        <v>2557</v>
      </c>
      <c r="M7" s="85"/>
      <c r="N7" s="86">
        <v>2558</v>
      </c>
      <c r="O7" s="127"/>
      <c r="P7" s="87" t="s">
        <v>186</v>
      </c>
    </row>
    <row r="8" spans="1:16" s="60" customFormat="1" ht="18" customHeight="1">
      <c r="A8" s="58" t="s">
        <v>22</v>
      </c>
      <c r="H8" s="38"/>
      <c r="P8" s="29"/>
    </row>
    <row r="9" spans="2:21" s="60" customFormat="1" ht="18" customHeight="1">
      <c r="B9" s="60" t="s">
        <v>211</v>
      </c>
      <c r="J9" s="29">
        <f>'PL_6-7'!J36</f>
        <v>-16465</v>
      </c>
      <c r="L9" s="32">
        <f>'PL_6-7'!L27</f>
        <v>14708</v>
      </c>
      <c r="M9" s="32"/>
      <c r="N9" s="32">
        <f>'PL_6-7'!N27</f>
        <v>-27288</v>
      </c>
      <c r="P9" s="39">
        <f>'PL_6-7'!P27</f>
        <v>18882</v>
      </c>
      <c r="U9" s="30"/>
    </row>
    <row r="10" spans="2:21" s="60" customFormat="1" ht="18" customHeight="1">
      <c r="B10" s="60" t="s">
        <v>65</v>
      </c>
      <c r="L10" s="32"/>
      <c r="M10" s="32"/>
      <c r="N10" s="32"/>
      <c r="P10" s="39"/>
      <c r="U10" s="30"/>
    </row>
    <row r="11" spans="3:21" s="60" customFormat="1" ht="19.5" customHeight="1">
      <c r="C11" s="41" t="s">
        <v>154</v>
      </c>
      <c r="J11" s="32">
        <v>608</v>
      </c>
      <c r="L11" s="32">
        <v>-621</v>
      </c>
      <c r="M11" s="32"/>
      <c r="N11" s="32">
        <v>608</v>
      </c>
      <c r="P11" s="32">
        <v>-621</v>
      </c>
      <c r="U11" s="30"/>
    </row>
    <row r="12" spans="3:21" s="60" customFormat="1" ht="18" customHeight="1">
      <c r="C12" s="41" t="s">
        <v>174</v>
      </c>
      <c r="J12" s="32">
        <v>7098</v>
      </c>
      <c r="L12" s="32">
        <v>-1984</v>
      </c>
      <c r="M12" s="32"/>
      <c r="N12" s="32">
        <v>6572</v>
      </c>
      <c r="P12" s="32">
        <v>-1965</v>
      </c>
      <c r="U12" s="30"/>
    </row>
    <row r="13" spans="3:21" s="60" customFormat="1" ht="18" customHeight="1">
      <c r="C13" s="41" t="s">
        <v>170</v>
      </c>
      <c r="J13" s="32"/>
      <c r="L13" s="32"/>
      <c r="M13" s="32"/>
      <c r="N13" s="32"/>
      <c r="P13" s="32"/>
      <c r="U13" s="30"/>
    </row>
    <row r="14" spans="3:21" s="60" customFormat="1" ht="18" customHeight="1">
      <c r="C14" s="41"/>
      <c r="D14" s="60" t="s">
        <v>171</v>
      </c>
      <c r="J14" s="32">
        <v>841</v>
      </c>
      <c r="L14" s="32">
        <v>701</v>
      </c>
      <c r="M14" s="32"/>
      <c r="N14" s="32">
        <v>841</v>
      </c>
      <c r="P14" s="32">
        <v>701</v>
      </c>
      <c r="U14" s="30"/>
    </row>
    <row r="15" spans="3:21" s="60" customFormat="1" ht="18" customHeight="1">
      <c r="C15" s="41" t="s">
        <v>59</v>
      </c>
      <c r="J15" s="29">
        <v>30672</v>
      </c>
      <c r="L15" s="29">
        <v>21167</v>
      </c>
      <c r="M15" s="32"/>
      <c r="N15" s="32">
        <v>24661</v>
      </c>
      <c r="P15" s="32">
        <v>17309</v>
      </c>
      <c r="U15" s="30"/>
    </row>
    <row r="16" spans="3:21" s="60" customFormat="1" ht="18" customHeight="1">
      <c r="C16" s="41" t="s">
        <v>239</v>
      </c>
      <c r="J16" s="29">
        <v>111</v>
      </c>
      <c r="L16" s="29">
        <f>-14</f>
        <v>-14</v>
      </c>
      <c r="M16" s="32"/>
      <c r="N16" s="32">
        <v>111</v>
      </c>
      <c r="P16" s="32">
        <v>-14</v>
      </c>
      <c r="U16" s="30"/>
    </row>
    <row r="17" spans="3:21" s="60" customFormat="1" ht="18" customHeight="1">
      <c r="C17" s="41" t="s">
        <v>220</v>
      </c>
      <c r="J17" s="29">
        <v>38</v>
      </c>
      <c r="L17" s="29">
        <v>0</v>
      </c>
      <c r="M17" s="32"/>
      <c r="N17" s="32">
        <v>0</v>
      </c>
      <c r="P17" s="32">
        <v>0</v>
      </c>
      <c r="U17" s="30"/>
    </row>
    <row r="18" spans="3:21" s="60" customFormat="1" ht="18" customHeight="1">
      <c r="C18" s="41" t="s">
        <v>221</v>
      </c>
      <c r="J18" s="29">
        <v>1269</v>
      </c>
      <c r="L18" s="29">
        <v>0</v>
      </c>
      <c r="M18" s="32"/>
      <c r="N18" s="32">
        <v>0</v>
      </c>
      <c r="P18" s="32">
        <v>0</v>
      </c>
      <c r="U18" s="30"/>
    </row>
    <row r="19" spans="3:21" s="60" customFormat="1" ht="18" customHeight="1">
      <c r="C19" s="41" t="s">
        <v>241</v>
      </c>
      <c r="J19" s="32">
        <v>0</v>
      </c>
      <c r="L19" s="32">
        <v>-38</v>
      </c>
      <c r="M19" s="32"/>
      <c r="N19" s="32">
        <v>0</v>
      </c>
      <c r="P19" s="32">
        <v>-13</v>
      </c>
      <c r="U19" s="30"/>
    </row>
    <row r="20" spans="3:21" s="60" customFormat="1" ht="18" customHeight="1">
      <c r="C20" s="41" t="s">
        <v>181</v>
      </c>
      <c r="J20" s="32">
        <v>4591</v>
      </c>
      <c r="L20" s="32">
        <v>5726</v>
      </c>
      <c r="M20" s="32"/>
      <c r="N20" s="32">
        <v>4591</v>
      </c>
      <c r="P20" s="32">
        <v>5726</v>
      </c>
      <c r="U20" s="30"/>
    </row>
    <row r="21" spans="3:21" s="60" customFormat="1" ht="18" customHeight="1">
      <c r="C21" s="66" t="s">
        <v>183</v>
      </c>
      <c r="J21" s="32">
        <v>1073</v>
      </c>
      <c r="L21" s="32">
        <v>1160</v>
      </c>
      <c r="M21" s="32"/>
      <c r="N21" s="32">
        <v>913</v>
      </c>
      <c r="P21" s="32">
        <v>1141</v>
      </c>
      <c r="U21" s="30"/>
    </row>
    <row r="22" spans="3:21" s="60" customFormat="1" ht="18" customHeight="1">
      <c r="C22" s="41" t="s">
        <v>45</v>
      </c>
      <c r="J22" s="29">
        <v>-823</v>
      </c>
      <c r="L22" s="29">
        <v>-1183</v>
      </c>
      <c r="M22" s="32"/>
      <c r="N22" s="32">
        <v>-1482</v>
      </c>
      <c r="P22" s="32">
        <v>-2383</v>
      </c>
      <c r="U22" s="30"/>
    </row>
    <row r="23" spans="3:21" s="60" customFormat="1" ht="18" customHeight="1">
      <c r="C23" s="41" t="s">
        <v>67</v>
      </c>
      <c r="J23" s="32">
        <v>14271</v>
      </c>
      <c r="L23" s="32">
        <v>12038</v>
      </c>
      <c r="M23" s="32"/>
      <c r="N23" s="32">
        <v>12067</v>
      </c>
      <c r="P23" s="32">
        <v>12038</v>
      </c>
      <c r="U23" s="30"/>
    </row>
    <row r="24" spans="3:21" s="60" customFormat="1" ht="18" customHeight="1">
      <c r="C24" s="41" t="s">
        <v>218</v>
      </c>
      <c r="J24" s="34">
        <v>-6071</v>
      </c>
      <c r="L24" s="34">
        <v>6461</v>
      </c>
      <c r="M24" s="32"/>
      <c r="N24" s="34">
        <v>-6054</v>
      </c>
      <c r="P24" s="34">
        <v>6461</v>
      </c>
      <c r="U24" s="30"/>
    </row>
    <row r="25" spans="1:21" s="60" customFormat="1" ht="18" customHeight="1">
      <c r="A25" s="41"/>
      <c r="J25" s="42">
        <f>SUM(J9:J24)</f>
        <v>37213</v>
      </c>
      <c r="L25" s="42">
        <f>SUM(L9:L24)</f>
        <v>58121</v>
      </c>
      <c r="M25" s="42"/>
      <c r="N25" s="42">
        <f>SUM(N9:N24)</f>
        <v>15540</v>
      </c>
      <c r="P25" s="42">
        <f>SUM(P9:P24)</f>
        <v>57262</v>
      </c>
      <c r="U25" s="30"/>
    </row>
    <row r="26" spans="1:21" s="60" customFormat="1" ht="18" customHeight="1">
      <c r="A26" s="41"/>
      <c r="C26" s="67" t="s">
        <v>175</v>
      </c>
      <c r="J26" s="42"/>
      <c r="L26" s="42"/>
      <c r="M26" s="42"/>
      <c r="N26" s="42"/>
      <c r="P26" s="42"/>
      <c r="U26" s="30"/>
    </row>
    <row r="27" spans="3:21" s="60" customFormat="1" ht="18" customHeight="1">
      <c r="C27" s="67" t="s">
        <v>25</v>
      </c>
      <c r="L27" s="32"/>
      <c r="M27" s="32"/>
      <c r="N27" s="42"/>
      <c r="P27" s="39"/>
      <c r="U27" s="30"/>
    </row>
    <row r="28" spans="3:21" s="60" customFormat="1" ht="18" customHeight="1">
      <c r="C28" s="41" t="s">
        <v>43</v>
      </c>
      <c r="J28" s="29">
        <v>-22241</v>
      </c>
      <c r="L28" s="29">
        <v>30965</v>
      </c>
      <c r="M28" s="32"/>
      <c r="N28" s="32">
        <v>-15612</v>
      </c>
      <c r="P28" s="32">
        <v>31239</v>
      </c>
      <c r="U28" s="30"/>
    </row>
    <row r="29" spans="3:21" s="60" customFormat="1" ht="18" customHeight="1">
      <c r="C29" s="41" t="s">
        <v>180</v>
      </c>
      <c r="J29" s="29">
        <v>0</v>
      </c>
      <c r="L29" s="29">
        <v>0</v>
      </c>
      <c r="M29" s="32"/>
      <c r="N29" s="32">
        <v>-7650</v>
      </c>
      <c r="P29" s="32">
        <v>-75</v>
      </c>
      <c r="U29" s="30"/>
    </row>
    <row r="30" spans="3:21" s="60" customFormat="1" ht="18" customHeight="1">
      <c r="C30" s="41" t="s">
        <v>23</v>
      </c>
      <c r="J30" s="29">
        <v>10592</v>
      </c>
      <c r="L30" s="29">
        <v>-36823</v>
      </c>
      <c r="M30" s="32"/>
      <c r="N30" s="32">
        <v>35822</v>
      </c>
      <c r="P30" s="32">
        <v>-30881</v>
      </c>
      <c r="U30" s="30"/>
    </row>
    <row r="31" spans="3:21" s="60" customFormat="1" ht="18" customHeight="1">
      <c r="C31" s="41" t="s">
        <v>4</v>
      </c>
      <c r="J31" s="32">
        <v>-8513</v>
      </c>
      <c r="L31" s="32">
        <f>3234+3791</f>
        <v>7025</v>
      </c>
      <c r="M31" s="32"/>
      <c r="N31" s="32">
        <v>-2812</v>
      </c>
      <c r="P31" s="32">
        <f>3747+3791</f>
        <v>7538</v>
      </c>
      <c r="U31" s="30"/>
    </row>
    <row r="32" spans="3:21" s="60" customFormat="1" ht="18" customHeight="1">
      <c r="C32" s="41" t="s">
        <v>7</v>
      </c>
      <c r="J32" s="29">
        <v>1053</v>
      </c>
      <c r="L32" s="32">
        <v>53</v>
      </c>
      <c r="M32" s="32"/>
      <c r="N32" s="32">
        <v>-65</v>
      </c>
      <c r="P32" s="32">
        <v>53</v>
      </c>
      <c r="U32" s="30"/>
    </row>
    <row r="33" spans="3:21" s="60" customFormat="1" ht="18" customHeight="1">
      <c r="C33" s="67" t="s">
        <v>26</v>
      </c>
      <c r="M33" s="32"/>
      <c r="N33" s="32"/>
      <c r="P33" s="32"/>
      <c r="U33" s="30"/>
    </row>
    <row r="34" spans="3:21" s="60" customFormat="1" ht="18" customHeight="1">
      <c r="C34" s="41" t="s">
        <v>42</v>
      </c>
      <c r="J34" s="32">
        <v>17252</v>
      </c>
      <c r="L34" s="32">
        <f>-20953-5972</f>
        <v>-26925</v>
      </c>
      <c r="M34" s="32"/>
      <c r="N34" s="32">
        <v>15283</v>
      </c>
      <c r="P34" s="32">
        <f>-26494-5972</f>
        <v>-32466</v>
      </c>
      <c r="U34" s="30"/>
    </row>
    <row r="35" spans="3:21" s="60" customFormat="1" ht="18" customHeight="1">
      <c r="C35" s="41" t="s">
        <v>130</v>
      </c>
      <c r="J35" s="32">
        <v>195</v>
      </c>
      <c r="L35" s="32">
        <v>1009</v>
      </c>
      <c r="M35" s="32"/>
      <c r="N35" s="32">
        <v>-148</v>
      </c>
      <c r="P35" s="32">
        <v>953</v>
      </c>
      <c r="U35" s="30"/>
    </row>
    <row r="36" spans="3:21" s="60" customFormat="1" ht="18" customHeight="1">
      <c r="C36" s="41" t="s">
        <v>69</v>
      </c>
      <c r="J36" s="32">
        <v>-6527</v>
      </c>
      <c r="K36" s="28"/>
      <c r="L36" s="32">
        <v>3751</v>
      </c>
      <c r="M36" s="32"/>
      <c r="N36" s="32">
        <v>-4570</v>
      </c>
      <c r="O36" s="28"/>
      <c r="P36" s="32">
        <v>-2311</v>
      </c>
      <c r="U36" s="30"/>
    </row>
    <row r="37" spans="3:21" s="60" customFormat="1" ht="18" customHeight="1">
      <c r="C37" s="41" t="s">
        <v>108</v>
      </c>
      <c r="J37" s="34">
        <v>-900</v>
      </c>
      <c r="L37" s="34">
        <v>1077</v>
      </c>
      <c r="M37" s="32"/>
      <c r="N37" s="34">
        <v>-900</v>
      </c>
      <c r="P37" s="34">
        <v>1077</v>
      </c>
      <c r="U37" s="30"/>
    </row>
    <row r="38" spans="2:21" s="60" customFormat="1" ht="18" customHeight="1">
      <c r="B38" s="41" t="s">
        <v>66</v>
      </c>
      <c r="J38" s="32">
        <f>SUM(J25:J37)</f>
        <v>28124</v>
      </c>
      <c r="L38" s="32">
        <f>SUM(L25:L37)</f>
        <v>38253</v>
      </c>
      <c r="M38" s="32"/>
      <c r="N38" s="32">
        <f>SUM(N25:N37)</f>
        <v>34888</v>
      </c>
      <c r="P38" s="32">
        <f>SUM(P25:P37)</f>
        <v>32389</v>
      </c>
      <c r="U38" s="30"/>
    </row>
    <row r="39" spans="3:21" s="60" customFormat="1" ht="18" customHeight="1">
      <c r="C39" s="41" t="s">
        <v>46</v>
      </c>
      <c r="J39" s="32">
        <v>-1409</v>
      </c>
      <c r="L39" s="32">
        <v>-9050</v>
      </c>
      <c r="M39" s="32"/>
      <c r="N39" s="32">
        <v>-956</v>
      </c>
      <c r="P39" s="32">
        <v>-9050</v>
      </c>
      <c r="U39" s="30"/>
    </row>
    <row r="40" spans="1:21" s="60" customFormat="1" ht="18" customHeight="1">
      <c r="A40" s="67" t="s">
        <v>219</v>
      </c>
      <c r="J40" s="75">
        <f>SUM(J38:J39)</f>
        <v>26715</v>
      </c>
      <c r="L40" s="75">
        <f>SUM(L38:L39)</f>
        <v>29203</v>
      </c>
      <c r="M40" s="55"/>
      <c r="N40" s="75">
        <f>SUM(N38:N39)</f>
        <v>33932</v>
      </c>
      <c r="P40" s="75">
        <f>SUM(P38:P39)</f>
        <v>23339</v>
      </c>
      <c r="U40" s="30"/>
    </row>
    <row r="41" spans="1:21" s="122" customFormat="1" ht="19.5" customHeight="1">
      <c r="A41" s="59" t="str">
        <f>A1</f>
        <v>บริษัท พรพรหมเม็ททอล จำกัด (มหาชน) และบริษัทย่อย</v>
      </c>
      <c r="J41" s="29"/>
      <c r="K41" s="29"/>
      <c r="L41" s="60"/>
      <c r="M41" s="29"/>
      <c r="N41" s="29"/>
      <c r="O41" s="29"/>
      <c r="P41" s="107"/>
      <c r="U41" s="30"/>
    </row>
    <row r="42" spans="1:21" s="122" customFormat="1" ht="19.5" customHeight="1">
      <c r="A42" s="59" t="s">
        <v>27</v>
      </c>
      <c r="J42" s="29"/>
      <c r="K42" s="29"/>
      <c r="L42" s="60"/>
      <c r="M42" s="29"/>
      <c r="N42" s="29"/>
      <c r="O42" s="29"/>
      <c r="P42" s="107"/>
      <c r="U42" s="30"/>
    </row>
    <row r="43" spans="1:21" s="122" customFormat="1" ht="19.5" customHeight="1">
      <c r="A43" s="59" t="str">
        <f>A3</f>
        <v>สำหรับปีสิ้นสุดวันที่ 31 ธันวาคม 2558 และ 2557</v>
      </c>
      <c r="J43" s="60"/>
      <c r="K43" s="60"/>
      <c r="L43" s="60"/>
      <c r="M43" s="60"/>
      <c r="N43" s="29"/>
      <c r="O43" s="60"/>
      <c r="P43" s="60"/>
      <c r="U43" s="149"/>
    </row>
    <row r="44" spans="1:21" s="60" customFormat="1" ht="10.5" customHeight="1">
      <c r="A44" s="237"/>
      <c r="N44" s="29"/>
      <c r="U44" s="149"/>
    </row>
    <row r="45" spans="2:21" s="60" customFormat="1" ht="19.5" customHeight="1">
      <c r="B45" s="29"/>
      <c r="C45" s="29"/>
      <c r="D45" s="29"/>
      <c r="E45" s="29"/>
      <c r="F45" s="29"/>
      <c r="G45" s="29"/>
      <c r="H45" s="29"/>
      <c r="I45" s="29"/>
      <c r="J45" s="251" t="s">
        <v>44</v>
      </c>
      <c r="K45" s="251"/>
      <c r="L45" s="251"/>
      <c r="M45" s="251"/>
      <c r="N45" s="251"/>
      <c r="O45" s="251"/>
      <c r="P45" s="251"/>
      <c r="U45" s="30"/>
    </row>
    <row r="46" spans="2:21" s="36" customFormat="1" ht="19.5" customHeight="1">
      <c r="B46" s="79"/>
      <c r="C46" s="79"/>
      <c r="D46" s="79"/>
      <c r="E46" s="79"/>
      <c r="F46" s="79"/>
      <c r="G46" s="79"/>
      <c r="H46" s="39"/>
      <c r="I46" s="79"/>
      <c r="J46" s="248" t="s">
        <v>102</v>
      </c>
      <c r="K46" s="248"/>
      <c r="L46" s="248"/>
      <c r="M46" s="106"/>
      <c r="N46" s="248" t="s">
        <v>103</v>
      </c>
      <c r="O46" s="248"/>
      <c r="P46" s="248"/>
      <c r="U46" s="30"/>
    </row>
    <row r="47" spans="2:21" s="60" customFormat="1" ht="19.5" customHeight="1">
      <c r="B47" s="29"/>
      <c r="C47" s="29"/>
      <c r="D47" s="29"/>
      <c r="E47" s="29"/>
      <c r="F47" s="29"/>
      <c r="G47" s="29"/>
      <c r="H47" s="38"/>
      <c r="I47" s="29"/>
      <c r="J47" s="88">
        <f>J7</f>
        <v>2558</v>
      </c>
      <c r="L47" s="88">
        <f>L7</f>
        <v>2557</v>
      </c>
      <c r="M47" s="85"/>
      <c r="N47" s="88">
        <f>N7</f>
        <v>2558</v>
      </c>
      <c r="O47" s="89"/>
      <c r="P47" s="105" t="str">
        <f>P7</f>
        <v>2557</v>
      </c>
      <c r="U47" s="30"/>
    </row>
    <row r="48" spans="1:21" s="60" customFormat="1" ht="19.5" customHeight="1">
      <c r="A48" s="58" t="s">
        <v>24</v>
      </c>
      <c r="B48" s="36"/>
      <c r="C48" s="36"/>
      <c r="D48" s="36"/>
      <c r="E48" s="36"/>
      <c r="F48" s="36"/>
      <c r="G48" s="36"/>
      <c r="H48" s="27"/>
      <c r="I48" s="36"/>
      <c r="J48" s="90"/>
      <c r="L48" s="90"/>
      <c r="M48" s="85"/>
      <c r="N48" s="90"/>
      <c r="O48" s="89"/>
      <c r="P48" s="110"/>
      <c r="U48" s="30"/>
    </row>
    <row r="49" spans="2:21" s="60" customFormat="1" ht="19.5" customHeight="1">
      <c r="B49" s="60" t="s">
        <v>47</v>
      </c>
      <c r="C49" s="36"/>
      <c r="D49" s="36"/>
      <c r="E49" s="36"/>
      <c r="F49" s="36"/>
      <c r="G49" s="36"/>
      <c r="H49" s="27"/>
      <c r="I49" s="36"/>
      <c r="J49" s="29">
        <v>865</v>
      </c>
      <c r="L49" s="29">
        <v>1297</v>
      </c>
      <c r="M49" s="27"/>
      <c r="N49" s="29">
        <v>2013</v>
      </c>
      <c r="P49" s="29">
        <v>2241</v>
      </c>
      <c r="U49" s="30"/>
    </row>
    <row r="50" spans="2:21" s="60" customFormat="1" ht="19.5" customHeight="1">
      <c r="B50" s="60" t="s">
        <v>100</v>
      </c>
      <c r="C50" s="36"/>
      <c r="D50" s="36"/>
      <c r="E50" s="36"/>
      <c r="F50" s="36"/>
      <c r="G50" s="36"/>
      <c r="H50" s="27"/>
      <c r="I50" s="36"/>
      <c r="J50" s="32">
        <v>0</v>
      </c>
      <c r="L50" s="32">
        <v>3</v>
      </c>
      <c r="M50" s="27"/>
      <c r="N50" s="29">
        <v>0</v>
      </c>
      <c r="P50" s="29">
        <v>3</v>
      </c>
      <c r="U50" s="30"/>
    </row>
    <row r="51" spans="2:21" s="60" customFormat="1" ht="19.5" customHeight="1">
      <c r="B51" s="60" t="s">
        <v>163</v>
      </c>
      <c r="C51" s="36"/>
      <c r="D51" s="36"/>
      <c r="E51" s="36"/>
      <c r="F51" s="36"/>
      <c r="G51" s="36"/>
      <c r="H51" s="27"/>
      <c r="I51" s="36"/>
      <c r="J51" s="32">
        <v>0</v>
      </c>
      <c r="L51" s="32">
        <v>0</v>
      </c>
      <c r="M51" s="27"/>
      <c r="N51" s="29">
        <v>-7497</v>
      </c>
      <c r="P51" s="29">
        <v>-2499</v>
      </c>
      <c r="U51" s="30"/>
    </row>
    <row r="52" spans="2:21" s="60" customFormat="1" ht="19.5" customHeight="1">
      <c r="B52" s="41" t="s">
        <v>213</v>
      </c>
      <c r="C52" s="36"/>
      <c r="D52" s="36"/>
      <c r="E52" s="36"/>
      <c r="F52" s="36"/>
      <c r="G52" s="36"/>
      <c r="H52" s="27"/>
      <c r="I52" s="36"/>
      <c r="J52" s="29">
        <v>0</v>
      </c>
      <c r="L52" s="29">
        <v>0</v>
      </c>
      <c r="M52" s="27"/>
      <c r="N52" s="29">
        <v>32000</v>
      </c>
      <c r="P52" s="29">
        <v>-5000</v>
      </c>
      <c r="U52" s="30"/>
    </row>
    <row r="53" spans="2:21" s="60" customFormat="1" ht="19.5" customHeight="1">
      <c r="B53" s="60" t="s">
        <v>178</v>
      </c>
      <c r="C53" s="36"/>
      <c r="D53" s="36"/>
      <c r="E53" s="36"/>
      <c r="F53" s="36"/>
      <c r="G53" s="36"/>
      <c r="H53" s="27"/>
      <c r="I53" s="36"/>
      <c r="J53" s="29">
        <v>0</v>
      </c>
      <c r="L53" s="29">
        <v>807</v>
      </c>
      <c r="M53" s="27"/>
      <c r="N53" s="29">
        <v>0</v>
      </c>
      <c r="P53" s="29">
        <v>807</v>
      </c>
      <c r="U53" s="30"/>
    </row>
    <row r="54" spans="2:21" s="60" customFormat="1" ht="19.5" customHeight="1">
      <c r="B54" s="60" t="s">
        <v>144</v>
      </c>
      <c r="C54" s="36"/>
      <c r="D54" s="36"/>
      <c r="E54" s="36"/>
      <c r="F54" s="36"/>
      <c r="G54" s="36"/>
      <c r="H54" s="27"/>
      <c r="I54" s="36"/>
      <c r="J54" s="29">
        <v>-10739</v>
      </c>
      <c r="L54" s="29">
        <v>-24384</v>
      </c>
      <c r="M54" s="27"/>
      <c r="N54" s="29">
        <v>-10739</v>
      </c>
      <c r="P54" s="29">
        <v>-24384</v>
      </c>
      <c r="U54" s="30"/>
    </row>
    <row r="55" spans="2:21" s="60" customFormat="1" ht="18.75" customHeight="1">
      <c r="B55" s="41" t="s">
        <v>60</v>
      </c>
      <c r="C55" s="36"/>
      <c r="D55" s="36"/>
      <c r="E55" s="36"/>
      <c r="F55" s="36"/>
      <c r="G55" s="36"/>
      <c r="H55" s="27"/>
      <c r="I55" s="36"/>
      <c r="J55" s="29">
        <v>-85867</v>
      </c>
      <c r="L55" s="29">
        <v>-10799</v>
      </c>
      <c r="M55" s="27"/>
      <c r="N55" s="29">
        <v>-1221</v>
      </c>
      <c r="P55" s="29">
        <v>-618</v>
      </c>
      <c r="U55" s="30"/>
    </row>
    <row r="56" spans="2:21" s="60" customFormat="1" ht="19.5" customHeight="1">
      <c r="B56" s="41" t="s">
        <v>173</v>
      </c>
      <c r="C56" s="36"/>
      <c r="D56" s="36"/>
      <c r="E56" s="36"/>
      <c r="F56" s="36"/>
      <c r="G56" s="36"/>
      <c r="H56" s="27"/>
      <c r="I56" s="36"/>
      <c r="J56" s="29">
        <v>13</v>
      </c>
      <c r="L56" s="29">
        <v>275</v>
      </c>
      <c r="M56" s="27"/>
      <c r="N56" s="29">
        <v>13</v>
      </c>
      <c r="P56" s="29">
        <v>275</v>
      </c>
      <c r="U56" s="30"/>
    </row>
    <row r="57" spans="2:21" s="60" customFormat="1" ht="19.5" customHeight="1">
      <c r="B57" s="41" t="s">
        <v>179</v>
      </c>
      <c r="C57" s="36"/>
      <c r="D57" s="36"/>
      <c r="E57" s="36"/>
      <c r="F57" s="36"/>
      <c r="G57" s="36"/>
      <c r="H57" s="27"/>
      <c r="I57" s="36"/>
      <c r="J57" s="38">
        <v>0</v>
      </c>
      <c r="L57" s="38">
        <v>280</v>
      </c>
      <c r="M57" s="27"/>
      <c r="N57" s="38">
        <v>0</v>
      </c>
      <c r="P57" s="38">
        <v>51</v>
      </c>
      <c r="U57" s="30"/>
    </row>
    <row r="58" spans="2:21" s="60" customFormat="1" ht="19.5" customHeight="1">
      <c r="B58" s="63" t="s">
        <v>196</v>
      </c>
      <c r="C58" s="36"/>
      <c r="D58" s="36"/>
      <c r="E58" s="36"/>
      <c r="F58" s="36"/>
      <c r="G58" s="36"/>
      <c r="H58" s="27"/>
      <c r="I58" s="36"/>
      <c r="J58" s="38">
        <v>0</v>
      </c>
      <c r="L58" s="38">
        <v>12880</v>
      </c>
      <c r="M58" s="27"/>
      <c r="N58" s="38">
        <v>0</v>
      </c>
      <c r="P58" s="38">
        <v>12880</v>
      </c>
      <c r="U58" s="30"/>
    </row>
    <row r="59" spans="1:21" s="60" customFormat="1" ht="19.5" customHeight="1">
      <c r="A59" s="58" t="s">
        <v>224</v>
      </c>
      <c r="B59" s="36"/>
      <c r="C59" s="36"/>
      <c r="D59" s="36"/>
      <c r="E59" s="36"/>
      <c r="F59" s="36"/>
      <c r="G59" s="36"/>
      <c r="H59" s="27"/>
      <c r="I59" s="36"/>
      <c r="J59" s="75">
        <f>SUM(J49:J58)</f>
        <v>-95728</v>
      </c>
      <c r="L59" s="75">
        <f>SUM(L49:L58)</f>
        <v>-19641</v>
      </c>
      <c r="M59" s="27"/>
      <c r="N59" s="77">
        <f>SUM(N49:N58)</f>
        <v>14569</v>
      </c>
      <c r="P59" s="104">
        <f>SUM(P49:P58)</f>
        <v>-16244</v>
      </c>
      <c r="U59" s="30"/>
    </row>
    <row r="60" spans="1:21" s="60" customFormat="1" ht="5.25" customHeight="1">
      <c r="A60" s="58"/>
      <c r="B60" s="36"/>
      <c r="C60" s="36"/>
      <c r="D60" s="36"/>
      <c r="E60" s="36"/>
      <c r="F60" s="36"/>
      <c r="G60" s="36"/>
      <c r="H60" s="27"/>
      <c r="I60" s="36"/>
      <c r="J60" s="56"/>
      <c r="L60" s="56"/>
      <c r="M60" s="27"/>
      <c r="N60" s="56"/>
      <c r="P60" s="110"/>
      <c r="U60" s="30"/>
    </row>
    <row r="61" spans="1:21" s="60" customFormat="1" ht="19.5" customHeight="1">
      <c r="A61" s="58" t="s">
        <v>28</v>
      </c>
      <c r="P61" s="29"/>
      <c r="U61" s="30"/>
    </row>
    <row r="62" spans="2:21" s="60" customFormat="1" ht="19.5" customHeight="1">
      <c r="B62" s="41" t="s">
        <v>68</v>
      </c>
      <c r="J62" s="32">
        <v>-14002</v>
      </c>
      <c r="L62" s="32">
        <v>-12223</v>
      </c>
      <c r="N62" s="32">
        <v>-11888</v>
      </c>
      <c r="P62" s="32">
        <v>-12223</v>
      </c>
      <c r="U62" s="30"/>
    </row>
    <row r="63" spans="2:21" s="60" customFormat="1" ht="19.5" customHeight="1">
      <c r="B63" s="41" t="s">
        <v>120</v>
      </c>
      <c r="J63" s="32">
        <v>-9599</v>
      </c>
      <c r="L63" s="32">
        <v>-16000</v>
      </c>
      <c r="N63" s="32">
        <v>-9599</v>
      </c>
      <c r="P63" s="32">
        <v>-16000</v>
      </c>
      <c r="U63" s="30"/>
    </row>
    <row r="64" spans="2:21" s="60" customFormat="1" ht="19.5" customHeight="1">
      <c r="B64" s="41" t="s">
        <v>61</v>
      </c>
      <c r="J64" s="32"/>
      <c r="L64" s="32"/>
      <c r="N64" s="32"/>
      <c r="P64" s="32"/>
      <c r="U64" s="30"/>
    </row>
    <row r="65" spans="3:21" s="60" customFormat="1" ht="19.5" customHeight="1">
      <c r="C65" s="41" t="s">
        <v>184</v>
      </c>
      <c r="J65" s="42">
        <v>-19915</v>
      </c>
      <c r="L65" s="42">
        <f>13499+5972</f>
        <v>19471</v>
      </c>
      <c r="N65" s="42">
        <v>-19915</v>
      </c>
      <c r="P65" s="42">
        <f>13499+5972</f>
        <v>19471</v>
      </c>
      <c r="U65" s="30"/>
    </row>
    <row r="66" spans="2:21" s="60" customFormat="1" ht="19.5" customHeight="1">
      <c r="B66" s="41" t="s">
        <v>62</v>
      </c>
      <c r="J66" s="32">
        <v>-3548</v>
      </c>
      <c r="L66" s="32">
        <v>-2700</v>
      </c>
      <c r="N66" s="32">
        <v>-3548</v>
      </c>
      <c r="P66" s="32">
        <v>-2700</v>
      </c>
      <c r="U66" s="30"/>
    </row>
    <row r="67" spans="2:21" s="60" customFormat="1" ht="19.5" customHeight="1">
      <c r="B67" s="41" t="s">
        <v>176</v>
      </c>
      <c r="J67" s="32">
        <v>-8519</v>
      </c>
      <c r="L67" s="32">
        <v>-5972</v>
      </c>
      <c r="N67" s="32">
        <v>-6151</v>
      </c>
      <c r="P67" s="32">
        <v>-5972</v>
      </c>
      <c r="U67" s="30"/>
    </row>
    <row r="68" spans="2:21" s="60" customFormat="1" ht="19.5" customHeight="1">
      <c r="B68" s="41" t="s">
        <v>233</v>
      </c>
      <c r="J68" s="32">
        <v>18700</v>
      </c>
      <c r="L68" s="32">
        <v>0</v>
      </c>
      <c r="N68" s="32">
        <v>0</v>
      </c>
      <c r="P68" s="32">
        <v>0</v>
      </c>
      <c r="U68" s="30"/>
    </row>
    <row r="69" spans="2:21" s="60" customFormat="1" ht="19.5" customHeight="1">
      <c r="B69" s="41" t="s">
        <v>223</v>
      </c>
      <c r="J69" s="32">
        <v>100000</v>
      </c>
      <c r="L69" s="32">
        <v>0</v>
      </c>
      <c r="N69" s="32">
        <v>0</v>
      </c>
      <c r="P69" s="32">
        <v>0</v>
      </c>
      <c r="U69" s="30"/>
    </row>
    <row r="70" spans="2:21" s="60" customFormat="1" ht="19.5" customHeight="1">
      <c r="B70" s="111" t="s">
        <v>199</v>
      </c>
      <c r="J70" s="32">
        <v>0</v>
      </c>
      <c r="L70" s="32">
        <v>2</v>
      </c>
      <c r="N70" s="32">
        <v>0</v>
      </c>
      <c r="P70" s="32">
        <v>2</v>
      </c>
      <c r="U70" s="30"/>
    </row>
    <row r="71" spans="2:21" s="60" customFormat="1" ht="19.5" customHeight="1">
      <c r="B71" s="111" t="s">
        <v>119</v>
      </c>
      <c r="J71" s="32">
        <v>3</v>
      </c>
      <c r="L71" s="32">
        <v>0</v>
      </c>
      <c r="N71" s="32">
        <v>0</v>
      </c>
      <c r="P71" s="32">
        <v>0</v>
      </c>
      <c r="U71" s="30"/>
    </row>
    <row r="72" spans="1:21" s="60" customFormat="1" ht="19.5" customHeight="1">
      <c r="A72" s="58" t="s">
        <v>222</v>
      </c>
      <c r="J72" s="75">
        <f>SUM(J62:J71)</f>
        <v>63120</v>
      </c>
      <c r="L72" s="75">
        <f>SUM(L62:L71)</f>
        <v>-17422</v>
      </c>
      <c r="N72" s="75">
        <f>SUM(N62:N71)</f>
        <v>-51101</v>
      </c>
      <c r="P72" s="75">
        <f>SUM(P62:P71)</f>
        <v>-17422</v>
      </c>
      <c r="U72" s="30"/>
    </row>
    <row r="73" spans="1:21" s="60" customFormat="1" ht="5.25" customHeight="1">
      <c r="A73" s="58"/>
      <c r="J73" s="42"/>
      <c r="L73" s="42"/>
      <c r="M73" s="42"/>
      <c r="N73" s="42"/>
      <c r="P73" s="79"/>
      <c r="U73" s="30"/>
    </row>
    <row r="74" spans="1:21" s="60" customFormat="1" ht="19.5" customHeight="1">
      <c r="A74" s="58" t="s">
        <v>185</v>
      </c>
      <c r="J74" s="79">
        <f>J72+J59+J40</f>
        <v>-5893</v>
      </c>
      <c r="L74" s="79">
        <f>L40+L59+L72</f>
        <v>-7860</v>
      </c>
      <c r="M74" s="42"/>
      <c r="N74" s="79">
        <f>N72+N59+N40</f>
        <v>-2600</v>
      </c>
      <c r="P74" s="79">
        <f>P72+P59+P40</f>
        <v>-10327</v>
      </c>
      <c r="U74" s="30"/>
    </row>
    <row r="75" spans="16:21" s="60" customFormat="1" ht="5.25" customHeight="1">
      <c r="P75" s="29"/>
      <c r="U75" s="30"/>
    </row>
    <row r="76" spans="1:21" s="60" customFormat="1" ht="19.5" customHeight="1">
      <c r="A76" s="58" t="s">
        <v>192</v>
      </c>
      <c r="J76" s="43">
        <f>'BS_3,4,5'!K11</f>
        <v>10201</v>
      </c>
      <c r="L76" s="43">
        <v>18061</v>
      </c>
      <c r="N76" s="43">
        <f>'BS_3,4,5'!O11</f>
        <v>4373</v>
      </c>
      <c r="P76" s="105">
        <v>14700</v>
      </c>
      <c r="Q76" s="48">
        <f>J76-'BS_3,4,5'!K11</f>
        <v>0</v>
      </c>
      <c r="R76" s="48">
        <f>N76-'BS_3,4,5'!O11</f>
        <v>0</v>
      </c>
      <c r="U76" s="30"/>
    </row>
    <row r="77" spans="10:21" s="60" customFormat="1" ht="10.5" customHeight="1">
      <c r="J77" s="78"/>
      <c r="L77" s="78"/>
      <c r="N77" s="78"/>
      <c r="P77" s="106"/>
      <c r="U77" s="30"/>
    </row>
    <row r="78" spans="1:21" s="60" customFormat="1" ht="19.5" customHeight="1" thickBot="1">
      <c r="A78" s="58" t="s">
        <v>193</v>
      </c>
      <c r="J78" s="49">
        <f>SUM(J74:J76)</f>
        <v>4308</v>
      </c>
      <c r="L78" s="49">
        <f>SUM(L74:L76)</f>
        <v>10201</v>
      </c>
      <c r="N78" s="49">
        <f>SUM(N74:N76)</f>
        <v>1773</v>
      </c>
      <c r="P78" s="108">
        <f>SUM(P74:P76)</f>
        <v>4373</v>
      </c>
      <c r="Q78" s="48">
        <f>'CF_10-12'!J78-'BS_3,4,5'!I11</f>
        <v>0</v>
      </c>
      <c r="R78" s="48">
        <f>N78-'BS_3,4,5'!M11</f>
        <v>0</v>
      </c>
      <c r="U78" s="30"/>
    </row>
    <row r="79" spans="14:21" s="60" customFormat="1" ht="19.5" customHeight="1" thickTop="1">
      <c r="N79" s="29"/>
      <c r="P79" s="28"/>
      <c r="U79" s="30"/>
    </row>
    <row r="80" spans="14:21" s="60" customFormat="1" ht="19.5" customHeight="1">
      <c r="N80" s="29"/>
      <c r="P80" s="28"/>
      <c r="U80" s="30"/>
    </row>
    <row r="81" spans="14:16" s="60" customFormat="1" ht="19.5" customHeight="1">
      <c r="N81" s="29"/>
      <c r="P81" s="28"/>
    </row>
    <row r="82" spans="14:16" s="60" customFormat="1" ht="19.5" customHeight="1">
      <c r="N82" s="29"/>
      <c r="P82" s="28"/>
    </row>
    <row r="83" spans="14:16" s="60" customFormat="1" ht="19.5" customHeight="1">
      <c r="N83" s="29"/>
      <c r="P83" s="28"/>
    </row>
    <row r="84" spans="14:16" s="60" customFormat="1" ht="19.5" customHeight="1">
      <c r="N84" s="29"/>
      <c r="P84" s="28"/>
    </row>
    <row r="85" spans="14:16" s="60" customFormat="1" ht="19.5" customHeight="1">
      <c r="N85" s="29"/>
      <c r="P85" s="28"/>
    </row>
    <row r="86" spans="14:16" s="60" customFormat="1" ht="19.5" customHeight="1">
      <c r="N86" s="29"/>
      <c r="P86" s="28"/>
    </row>
    <row r="87" spans="1:16" s="122" customFormat="1" ht="19.5" customHeight="1">
      <c r="A87" s="59" t="str">
        <f>'BS_3,4,5'!A1</f>
        <v>บริษัท พรพรหมเม็ททอล จำกัด (มหาชน) และบริษัทย่อย</v>
      </c>
      <c r="J87" s="29"/>
      <c r="K87" s="29"/>
      <c r="L87" s="60"/>
      <c r="M87" s="29"/>
      <c r="N87" s="29"/>
      <c r="O87" s="29"/>
      <c r="P87" s="107"/>
    </row>
    <row r="88" spans="1:16" s="122" customFormat="1" ht="19.5" customHeight="1">
      <c r="A88" s="59" t="s">
        <v>27</v>
      </c>
      <c r="J88" s="29"/>
      <c r="K88" s="29"/>
      <c r="L88" s="60"/>
      <c r="M88" s="29"/>
      <c r="N88" s="29"/>
      <c r="O88" s="29"/>
      <c r="P88" s="107"/>
    </row>
    <row r="89" spans="1:16" s="122" customFormat="1" ht="19.5" customHeight="1">
      <c r="A89" s="59" t="str">
        <f>'PL_6-7'!A3</f>
        <v>สำหรับปีสิ้นสุดวันที่ 31 ธันวาคม 2558 และ 2557</v>
      </c>
      <c r="J89" s="60"/>
      <c r="K89" s="60"/>
      <c r="L89" s="60"/>
      <c r="M89" s="60"/>
      <c r="N89" s="29"/>
      <c r="O89" s="60"/>
      <c r="P89" s="60"/>
    </row>
    <row r="90" spans="1:14" s="60" customFormat="1" ht="10.5" customHeight="1">
      <c r="A90" s="237"/>
      <c r="N90" s="29"/>
    </row>
    <row r="91" spans="2:16" s="60" customFormat="1" ht="19.5" customHeight="1">
      <c r="B91" s="29"/>
      <c r="C91" s="29"/>
      <c r="D91" s="29"/>
      <c r="E91" s="29"/>
      <c r="F91" s="29"/>
      <c r="G91" s="29"/>
      <c r="H91" s="29"/>
      <c r="I91" s="29"/>
      <c r="J91" s="251" t="s">
        <v>44</v>
      </c>
      <c r="K91" s="251"/>
      <c r="L91" s="251"/>
      <c r="M91" s="251"/>
      <c r="N91" s="251"/>
      <c r="O91" s="251"/>
      <c r="P91" s="251"/>
    </row>
    <row r="92" spans="2:16" s="36" customFormat="1" ht="19.5" customHeight="1">
      <c r="B92" s="79"/>
      <c r="C92" s="79"/>
      <c r="D92" s="79"/>
      <c r="E92" s="79"/>
      <c r="F92" s="79"/>
      <c r="G92" s="79"/>
      <c r="H92" s="39"/>
      <c r="I92" s="79"/>
      <c r="J92" s="248" t="s">
        <v>102</v>
      </c>
      <c r="K92" s="248"/>
      <c r="L92" s="248"/>
      <c r="M92" s="106"/>
      <c r="N92" s="248" t="s">
        <v>103</v>
      </c>
      <c r="O92" s="248"/>
      <c r="P92" s="248"/>
    </row>
    <row r="93" spans="2:16" s="60" customFormat="1" ht="19.5" customHeight="1">
      <c r="B93" s="29"/>
      <c r="C93" s="29"/>
      <c r="D93" s="29"/>
      <c r="E93" s="29"/>
      <c r="F93" s="29"/>
      <c r="G93" s="29"/>
      <c r="H93" s="38"/>
      <c r="I93" s="29"/>
      <c r="J93" s="88">
        <f>J7</f>
        <v>2558</v>
      </c>
      <c r="K93" s="89"/>
      <c r="L93" s="88">
        <f>L7</f>
        <v>2557</v>
      </c>
      <c r="M93" s="85"/>
      <c r="N93" s="88">
        <f>N7</f>
        <v>2558</v>
      </c>
      <c r="O93" s="89"/>
      <c r="P93" s="88" t="str">
        <f>P7</f>
        <v>2557</v>
      </c>
    </row>
    <row r="94" spans="1:16" s="60" customFormat="1" ht="19.5" customHeight="1">
      <c r="A94" s="115" t="s">
        <v>147</v>
      </c>
      <c r="B94" s="116"/>
      <c r="C94" s="116"/>
      <c r="D94" s="134"/>
      <c r="E94" s="135"/>
      <c r="F94" s="134"/>
      <c r="G94" s="135"/>
      <c r="H94" s="134"/>
      <c r="I94" s="135"/>
      <c r="N94" s="29"/>
      <c r="P94" s="28"/>
    </row>
    <row r="95" spans="1:16" s="60" customFormat="1" ht="19.5" customHeight="1">
      <c r="A95" s="58" t="s">
        <v>194</v>
      </c>
      <c r="B95" s="147"/>
      <c r="C95" s="147"/>
      <c r="D95" s="147"/>
      <c r="E95" s="147"/>
      <c r="F95" s="147"/>
      <c r="G95" s="135"/>
      <c r="H95" s="134"/>
      <c r="I95" s="135"/>
      <c r="N95" s="29"/>
      <c r="P95" s="28"/>
    </row>
    <row r="96" spans="2:18" s="60" customFormat="1" ht="18" customHeight="1">
      <c r="B96" s="41" t="s">
        <v>149</v>
      </c>
      <c r="C96" s="118"/>
      <c r="D96" s="119"/>
      <c r="E96" s="136"/>
      <c r="F96" s="119"/>
      <c r="G96" s="132"/>
      <c r="H96" s="119"/>
      <c r="I96" s="132"/>
      <c r="J96" s="29">
        <v>239</v>
      </c>
      <c r="L96" s="29">
        <v>281</v>
      </c>
      <c r="N96" s="29">
        <v>221</v>
      </c>
      <c r="P96" s="29">
        <v>245</v>
      </c>
      <c r="R96" s="48"/>
    </row>
    <row r="97" spans="2:18" s="60" customFormat="1" ht="18" customHeight="1">
      <c r="B97" s="41" t="s">
        <v>150</v>
      </c>
      <c r="C97" s="118"/>
      <c r="D97" s="119"/>
      <c r="E97" s="136"/>
      <c r="F97" s="119"/>
      <c r="G97" s="132"/>
      <c r="H97" s="119"/>
      <c r="I97" s="132"/>
      <c r="J97" s="29">
        <v>3143</v>
      </c>
      <c r="L97" s="29">
        <v>5837</v>
      </c>
      <c r="N97" s="29">
        <v>1041</v>
      </c>
      <c r="P97" s="29">
        <v>3192</v>
      </c>
      <c r="R97" s="48"/>
    </row>
    <row r="98" spans="2:18" s="60" customFormat="1" ht="18" customHeight="1">
      <c r="B98" s="41" t="s">
        <v>151</v>
      </c>
      <c r="C98" s="118"/>
      <c r="D98" s="119"/>
      <c r="E98" s="136"/>
      <c r="F98" s="119"/>
      <c r="G98" s="132"/>
      <c r="H98" s="119"/>
      <c r="I98" s="132"/>
      <c r="J98" s="29">
        <v>804</v>
      </c>
      <c r="L98" s="29">
        <v>3899</v>
      </c>
      <c r="N98" s="29">
        <v>389</v>
      </c>
      <c r="P98" s="29">
        <v>752</v>
      </c>
      <c r="R98" s="48"/>
    </row>
    <row r="99" spans="2:18" s="60" customFormat="1" ht="18" customHeight="1">
      <c r="B99" s="41" t="s">
        <v>172</v>
      </c>
      <c r="C99" s="118"/>
      <c r="D99" s="119"/>
      <c r="E99" s="136"/>
      <c r="F99" s="119"/>
      <c r="G99" s="132"/>
      <c r="H99" s="119"/>
      <c r="I99" s="132"/>
      <c r="J99" s="29">
        <v>122</v>
      </c>
      <c r="L99" s="29">
        <v>184</v>
      </c>
      <c r="N99" s="29">
        <v>122</v>
      </c>
      <c r="P99" s="29">
        <v>184</v>
      </c>
      <c r="R99" s="48"/>
    </row>
    <row r="100" spans="1:20" s="60" customFormat="1" ht="18" customHeight="1" thickBot="1">
      <c r="A100" s="137"/>
      <c r="B100" s="116"/>
      <c r="C100" s="118"/>
      <c r="D100" s="119"/>
      <c r="E100" s="136"/>
      <c r="F100" s="119"/>
      <c r="G100" s="132"/>
      <c r="H100" s="119"/>
      <c r="I100" s="132"/>
      <c r="J100" s="120">
        <f>SUM(J96:J99)</f>
        <v>4308</v>
      </c>
      <c r="L100" s="120">
        <f>SUM(L96:L99)</f>
        <v>10201</v>
      </c>
      <c r="N100" s="120">
        <f>SUM(N96:N99)</f>
        <v>1773</v>
      </c>
      <c r="P100" s="120">
        <f>SUM(P96:P99)</f>
        <v>4373</v>
      </c>
      <c r="Q100" s="48">
        <f>J100-J78</f>
        <v>0</v>
      </c>
      <c r="R100" s="48">
        <f>L100-L78</f>
        <v>0</v>
      </c>
      <c r="S100" s="48">
        <f>N100-N78</f>
        <v>0</v>
      </c>
      <c r="T100" s="48">
        <f>P100-P78</f>
        <v>0</v>
      </c>
    </row>
    <row r="101" spans="1:20" s="60" customFormat="1" ht="10.5" customHeight="1" thickTop="1">
      <c r="A101" s="137"/>
      <c r="B101" s="116"/>
      <c r="C101" s="118"/>
      <c r="D101" s="119"/>
      <c r="E101" s="136"/>
      <c r="F101" s="119"/>
      <c r="G101" s="132"/>
      <c r="H101" s="119"/>
      <c r="I101" s="132"/>
      <c r="J101" s="38"/>
      <c r="L101" s="38"/>
      <c r="N101" s="38"/>
      <c r="P101" s="38"/>
      <c r="Q101" s="48"/>
      <c r="R101" s="48"/>
      <c r="S101" s="48"/>
      <c r="T101" s="48"/>
    </row>
    <row r="102" spans="1:14" s="60" customFormat="1" ht="19.5" customHeight="1">
      <c r="A102" s="259" t="s">
        <v>187</v>
      </c>
      <c r="B102" s="259"/>
      <c r="C102" s="259"/>
      <c r="D102" s="259"/>
      <c r="E102" s="259"/>
      <c r="F102" s="259"/>
      <c r="L102" s="48"/>
      <c r="N102" s="29"/>
    </row>
    <row r="103" spans="2:16" s="60" customFormat="1" ht="18" customHeight="1">
      <c r="B103" s="60" t="s">
        <v>8</v>
      </c>
      <c r="C103" s="41" t="s">
        <v>200</v>
      </c>
      <c r="G103" s="36"/>
      <c r="H103" s="61"/>
      <c r="J103" s="29">
        <v>47594</v>
      </c>
      <c r="L103" s="29">
        <v>48957</v>
      </c>
      <c r="N103" s="32">
        <v>45148</v>
      </c>
      <c r="O103" s="32"/>
      <c r="P103" s="32">
        <v>48957</v>
      </c>
    </row>
    <row r="104" spans="1:16" s="145" customFormat="1" ht="24" customHeight="1">
      <c r="A104" s="60"/>
      <c r="B104" s="60" t="s">
        <v>8</v>
      </c>
      <c r="C104" s="41" t="s">
        <v>237</v>
      </c>
      <c r="D104" s="142"/>
      <c r="E104" s="142"/>
      <c r="F104" s="142"/>
      <c r="G104" s="142"/>
      <c r="H104" s="142"/>
      <c r="I104" s="142"/>
      <c r="J104" s="29">
        <v>405</v>
      </c>
      <c r="L104" s="29">
        <v>0</v>
      </c>
      <c r="N104" s="29">
        <v>0</v>
      </c>
      <c r="P104" s="29">
        <v>0</v>
      </c>
    </row>
    <row r="105" spans="1:9" s="145" customFormat="1" ht="24" customHeight="1">
      <c r="A105" s="146"/>
      <c r="B105" s="143"/>
      <c r="C105" s="143"/>
      <c r="D105" s="143"/>
      <c r="E105" s="144"/>
      <c r="F105" s="143"/>
      <c r="G105" s="144"/>
      <c r="H105" s="143"/>
      <c r="I105" s="144"/>
    </row>
    <row r="106" spans="2:3" s="145" customFormat="1" ht="24" customHeight="1">
      <c r="B106" s="143"/>
      <c r="C106" s="143"/>
    </row>
    <row r="107" spans="2:10" s="145" customFormat="1" ht="24" customHeight="1">
      <c r="B107" s="143"/>
      <c r="C107" s="143"/>
      <c r="D107" s="142"/>
      <c r="E107" s="142"/>
      <c r="F107" s="142"/>
      <c r="G107" s="142"/>
      <c r="H107" s="142"/>
      <c r="I107" s="142"/>
      <c r="J107" s="142"/>
    </row>
    <row r="108" spans="2:10" s="145" customFormat="1" ht="24" customHeight="1">
      <c r="B108" s="143"/>
      <c r="C108" s="143"/>
      <c r="D108" s="142"/>
      <c r="E108" s="142"/>
      <c r="F108" s="142"/>
      <c r="G108" s="142"/>
      <c r="H108" s="142"/>
      <c r="I108" s="142"/>
      <c r="J108" s="142"/>
    </row>
  </sheetData>
  <sheetProtection/>
  <mergeCells count="10">
    <mergeCell ref="J91:P91"/>
    <mergeCell ref="J92:L92"/>
    <mergeCell ref="N92:P92"/>
    <mergeCell ref="A102:F102"/>
    <mergeCell ref="J5:P5"/>
    <mergeCell ref="J45:P45"/>
    <mergeCell ref="J46:L46"/>
    <mergeCell ref="N46:P46"/>
    <mergeCell ref="J6:L6"/>
    <mergeCell ref="N6:P6"/>
  </mergeCells>
  <printOptions/>
  <pageMargins left="0.7086614173228347" right="0" top="0.7480314960629921" bottom="0.7480314960629921" header="0.31496062992125984" footer="0.31496062992125984"/>
  <pageSetup firstPageNumber="10" useFirstPageNumber="1" horizontalDpi="600" verticalDpi="600" orientation="portrait" paperSize="9" scale="93" r:id="rId1"/>
  <headerFooter scaleWithDoc="0" alignWithMargins="0">
    <oddFooter>&amp;L&amp;"Angsana New,Regular"&amp;15
หมายเหตุประกอบงบการเงินเป็นส่วนหนึ่งของงบการเงินนี้
____________________________________ กรรมการ&amp;R&amp;"Angsana New,Regular"&amp;15____________________________________กรรมการ     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phawinee.t</cp:lastModifiedBy>
  <cp:lastPrinted>2016-02-24T15:01:08Z</cp:lastPrinted>
  <dcterms:created xsi:type="dcterms:W3CDTF">2007-10-24T11:17:54Z</dcterms:created>
  <dcterms:modified xsi:type="dcterms:W3CDTF">2016-02-26T01:54:02Z</dcterms:modified>
  <cp:category/>
  <cp:version/>
  <cp:contentType/>
  <cp:contentStatus/>
</cp:coreProperties>
</file>