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65506" windowWidth="1980" windowHeight="1200" activeTab="3"/>
  </bookViews>
  <sheets>
    <sheet name="BS_3,4,5" sheetId="1" r:id="rId1"/>
    <sheet name="SE-conso" sheetId="2" state="hidden" r:id="rId2"/>
    <sheet name="PL_6-7" sheetId="3" r:id="rId3"/>
    <sheet name="PL_8-9" sheetId="4" r:id="rId4"/>
    <sheet name="SE-Conso_10" sheetId="5" r:id="rId5"/>
    <sheet name="SE_11" sheetId="6" r:id="rId6"/>
    <sheet name="CF_12-14" sheetId="7" r:id="rId7"/>
  </sheets>
  <externalReferences>
    <externalReference r:id="rId10"/>
  </externalReferences>
  <definedNames>
    <definedName name="_xlnm.Print_Area" localSheetId="0">'BS_3,4,5'!$A$1:$O$117</definedName>
    <definedName name="_xlnm.Print_Area" localSheetId="6">'CF_12-14'!$A$1:$P$101</definedName>
    <definedName name="_xlnm.Print_Area" localSheetId="5">'SE_11'!$A$1:$R$24</definedName>
    <definedName name="_xlnm.Print_Titles" localSheetId="5">'SE_11'!$1:$4</definedName>
    <definedName name="_xlnm.Print_Titles" localSheetId="1">'SE-conso'!$1:$5</definedName>
  </definedNames>
  <calcPr fullCalcOnLoad="1"/>
</workbook>
</file>

<file path=xl/sharedStrings.xml><?xml version="1.0" encoding="utf-8"?>
<sst xmlns="http://schemas.openxmlformats.org/spreadsheetml/2006/main" count="578" uniqueCount="243">
  <si>
    <t>สินทรัพย์</t>
  </si>
  <si>
    <t>หมายเหตุ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</si>
  <si>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</si>
  <si>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</si>
  <si>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</si>
  <si>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</si>
  <si>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</si>
  <si>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</si>
  <si>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-</t>
  </si>
  <si>
    <t>รวมสินทรัพย์ไม่หมุนเวียน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</si>
  <si>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</si>
  <si>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</si>
  <si>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</si>
  <si>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รวมหนี้สินหมุนเวียน</t>
  </si>
  <si>
    <t>หนี้สินไม่หมุนเวียน</t>
  </si>
  <si>
    <t>รวมหนี้สิน</t>
  </si>
  <si>
    <t>ส่วนของผู้ถือหุ้น</t>
  </si>
  <si>
    <t>ทุนที่ออกและชำระเต็มมูลค่าแล้ว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</si>
  <si>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</si>
  <si>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</si>
  <si>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</si>
  <si>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งบกระแสเงินสด</t>
  </si>
  <si>
    <t>กระแสเงินสดจากกิจกรรมดำเนินงาน</t>
  </si>
  <si>
    <t>สินค้าคงเหลือ</t>
  </si>
  <si>
    <t>กระแสเงินสดจากกิจกรรมลงทุน:</t>
  </si>
  <si>
    <t>สินทรัพย์ดำเนินงานลดลง (เพิ่มขึ้น)</t>
  </si>
  <si>
    <t>หนี้สินดำเนินงานเพิ่มขึ้น (ลดลง)</t>
  </si>
  <si>
    <t>งบกระแสเงินสด (ต่อ)</t>
  </si>
  <si>
    <t>กระแสเงินสดจากกิจกรรมจัดหาเงิน:</t>
  </si>
  <si>
    <t>รายได้</t>
  </si>
  <si>
    <t xml:space="preserve">ขายสุทธิ </t>
  </si>
  <si>
    <t>รายได้อื่น</t>
  </si>
  <si>
    <t>รวมรายได้</t>
  </si>
  <si>
    <t>ค่าใช้จ่าย</t>
  </si>
  <si>
    <t>ต้นทุนขาย</t>
  </si>
  <si>
    <t>รวมค่าใช้จ่าย</t>
  </si>
  <si>
    <t>งบแสดงการเปลี่ยนแปลงส่วนของผู้ถือหุ้น</t>
  </si>
  <si>
    <t>ทุนเรือนหุ้น</t>
  </si>
  <si>
    <t>ที่ออกและ</t>
  </si>
  <si>
    <t>ชำระแล้ว</t>
  </si>
  <si>
    <t>จัดสรร</t>
  </si>
  <si>
    <t>รวม</t>
  </si>
  <si>
    <t>เจ้าหนี้การค้า</t>
  </si>
  <si>
    <t xml:space="preserve">ลูกหนี้การค้า </t>
  </si>
  <si>
    <t>พันบาท</t>
  </si>
  <si>
    <t>ดอกเบี้ยรับ</t>
  </si>
  <si>
    <t>จ่ายภาษีเงินได้</t>
  </si>
  <si>
    <t>รับดอกเบี้ย</t>
  </si>
  <si>
    <t>ภาษีเงินได้ค้างจ่าย</t>
  </si>
  <si>
    <t>จำนวนหุ้นสามัญถัวเฉลี่ยถ่วงน้ำหนัก (พันหุ้น)</t>
  </si>
  <si>
    <t>ค่าใช้จ่ายในการขาย</t>
  </si>
  <si>
    <t>ค่าใช้จ่ายในการบริหาร</t>
  </si>
  <si>
    <t>ส่วนเกินมูลค่าหุ้น</t>
  </si>
  <si>
    <t>ยังไม่ได้จัดสรร</t>
  </si>
  <si>
    <t>จัดสรรเป็น</t>
  </si>
  <si>
    <t>ยังไม่ได้</t>
  </si>
  <si>
    <t>ส่วนเกิน</t>
  </si>
  <si>
    <t>มูลค่าหุ้น</t>
  </si>
  <si>
    <t>ตามกฎหมาย</t>
  </si>
  <si>
    <t>ค่าเสื่อมราคาและรายจ่ายตัดบัญชี</t>
  </si>
  <si>
    <t>ซื้อที่ดิน อาคารและอุปกรณ์</t>
  </si>
  <si>
    <t>เงินเบิกเกินบัญชีและเงินกู้ยืมระยะสั้น</t>
  </si>
  <si>
    <t>จ่ายชำระหนี้สินภายใต้สัญญาเช่าทางการเงิน</t>
  </si>
  <si>
    <t>ต้นทุนทางการเงิน</t>
  </si>
  <si>
    <t>จากสถาบันการเงิน</t>
  </si>
  <si>
    <t>ปรับปรุงด้วย:</t>
  </si>
  <si>
    <t>เงินสดรับจากการดำเนินงาน</t>
  </si>
  <si>
    <t>ดอกเบี้ยจ่าย</t>
  </si>
  <si>
    <t>จ่ายดอกเบี้ย</t>
  </si>
  <si>
    <t>ค่าใช้จ่ายค้างจ่ายและหนี้สินหมุนเวียนอื่น</t>
  </si>
  <si>
    <t>เงินลงทุนชั่วคราว</t>
  </si>
  <si>
    <t>งบแสดงฐานะการเงิน</t>
  </si>
  <si>
    <t>งบกำไรขาดทุนเบ็ดเสร็จ</t>
  </si>
  <si>
    <t>รวมหนี้สินไม่หมุนเวียน</t>
  </si>
  <si>
    <t>จัดสรรเป็นทุนสำรองตามกฎหมาย</t>
  </si>
  <si>
    <t>ทุนสำรอง</t>
  </si>
  <si>
    <t>กำไรก่อนค่าใช้จ่ายภาษีเงินได้</t>
  </si>
  <si>
    <t>ค่าใช้จ่ายภาษีเงินได้</t>
  </si>
  <si>
    <t>ลูกหนี้การค้า</t>
  </si>
  <si>
    <t xml:space="preserve">สินค้าคงเหลือ </t>
  </si>
  <si>
    <t>ที่ดิน อาคารและอุปกรณ์</t>
  </si>
  <si>
    <t>สิทธิการเช่า</t>
  </si>
  <si>
    <t>กำไรขาดทุนเบ็ดเสร็จอื่น</t>
  </si>
  <si>
    <t>กำไรจากการขายและตัดจำหน่ายอุปกรณ์</t>
  </si>
  <si>
    <t>เงินสดรับจากการขายอุปกรณ์</t>
  </si>
  <si>
    <t>เงินสดสุทธิใช้ไปในกิจกรรมลงทุน</t>
  </si>
  <si>
    <t>จากสถาบันการเงินเพิ่มขึ้น (ลดลง)</t>
  </si>
  <si>
    <t>เงินสดสุทธิได้มาจาก (ใช้ไปใน) กิจกรรมดำเนินงาน</t>
  </si>
  <si>
    <t>เงินสดสุทธิได้มาจาก (ใช้ไปใน) กิจกรรมจัดหาเงิน</t>
  </si>
  <si>
    <t>เงินกู้ยืมระยะยาวจากสถาบันการเงิน</t>
  </si>
  <si>
    <t>"ยังไม่ได้ตรวจสอบ"</t>
  </si>
  <si>
    <t>"สอบทานแล้ว"</t>
  </si>
  <si>
    <t>2556</t>
  </si>
  <si>
    <t>สินทรัพย์ภาษีเงินได้รอการตัดบัญชี</t>
  </si>
  <si>
    <t>กำไรเบ็ดเสร็จสำหรับงวด</t>
  </si>
  <si>
    <t xml:space="preserve">เงินลงทุนชั่วคราวลดลง </t>
  </si>
  <si>
    <t>จ่ายชำระเงินกู้ยืมจากสถาบันการเงิน</t>
  </si>
  <si>
    <t>งบการเงินรวม</t>
  </si>
  <si>
    <t>งบการเงินเฉพาะกิจการ</t>
  </si>
  <si>
    <t>และดอกเบี้ยค้างรับ</t>
  </si>
  <si>
    <t>สินทรัพย์เพื่อให้เช่า</t>
  </si>
  <si>
    <t>เงินลงทุนในบริษัทย่อย</t>
  </si>
  <si>
    <t>หนี้สินไม่หมุนเวียนอื่น</t>
  </si>
  <si>
    <t>ยอดคงเหลือ ณ วันที่ 31 มีนาคม 2557</t>
  </si>
  <si>
    <t xml:space="preserve"> </t>
  </si>
  <si>
    <t>ส่วนได้เสียที่ไม่มีอำนาจควบคุม</t>
  </si>
  <si>
    <t>งบการเงินรวม (พันบาท)</t>
  </si>
  <si>
    <t>รวมส่วนของ</t>
  </si>
  <si>
    <t>ส่วนได้เสีย</t>
  </si>
  <si>
    <t>ผู้ถือหุ้น</t>
  </si>
  <si>
    <t>ที่ไม่มีอำนาจ</t>
  </si>
  <si>
    <t>บริษัทใหญ่</t>
  </si>
  <si>
    <t>ควบคุม</t>
  </si>
  <si>
    <t>บริษัทย่อยรับเงินค่าหุ้นจากส่วนได้เสียที่ไม่มีอำนาจควบคุม</t>
  </si>
  <si>
    <t>จ่ายเงินปันผล</t>
  </si>
  <si>
    <t>สำหรับปีสิ้นสุดวันที่ 31 ธันวาคม 2557 และ 2556</t>
  </si>
  <si>
    <t>ยอดคงเหลือ ณ วันที่ 1 มกราคม 2557</t>
  </si>
  <si>
    <t>บริษัท พรพรหมเม็ททอล จำกัด (มหาชน) และบริษัทย่อย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</si>
  <si>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</si>
  <si>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</si>
  <si>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กำไรสำหรับงวด</t>
  </si>
  <si>
    <t>หนี้สินและส่วนของผู้ถือหุ้น (ต่อ)</t>
  </si>
  <si>
    <t>บริษัทที่เกี่ยวข้องกัน</t>
  </si>
  <si>
    <t>อื่นๆ</t>
  </si>
  <si>
    <t>เจ้าหนี้อื่นกิจการที่เกี่ยวข้องกัน</t>
  </si>
  <si>
    <t>การแบ่งปันกำไรและกำไรขาดทุนเบ็ดเสร็จรวม</t>
  </si>
  <si>
    <t>ส่วนที่เป็นของ</t>
  </si>
  <si>
    <t xml:space="preserve">      ผู้ถือหุ้นบริษัทใหญ่</t>
  </si>
  <si>
    <t xml:space="preserve">      ส่วนได้เสียที่ไม่มีอำนาจควบคุม</t>
  </si>
  <si>
    <t>กำไรต่อหุ้นขั้นพื้นฐานส่วนที่เป็นของ</t>
  </si>
  <si>
    <t>ผู้ถือหุ้นบริษัทใหญ่ (บาท)</t>
  </si>
  <si>
    <t>รวมส่วนของผู้ถือหุ้นบริษัทใหญ่</t>
  </si>
  <si>
    <t xml:space="preserve">   </t>
  </si>
  <si>
    <t>ต้นทุนจากการให้เช่าและให้บริการ</t>
  </si>
  <si>
    <t>ค่าเผื่อการลดมูลค่าสินค้าคงเหลือเพิ่มขึ้น (ลดลง)</t>
  </si>
  <si>
    <t>ขาดทุนจากการปรับมูลค่ายุติธรรม</t>
  </si>
  <si>
    <t>รายได้ค่าปรับส่งมอบงานล่าช้า</t>
  </si>
  <si>
    <t xml:space="preserve">เงินให้กู้ยืมระยะยาวแก่บุคคลอื่นลดลง </t>
  </si>
  <si>
    <t>สินทรัพย์เพื่อให้เช่าเพิ่มขึ้น</t>
  </si>
  <si>
    <t>เงินสดและรายการเทียบเท่าเงินสดเพิ่มขึ้น-สุทธิ</t>
  </si>
  <si>
    <t>3, 8</t>
  </si>
  <si>
    <t>ข้อมูลงบกระแสเงินสดเปิดเผยเพิ่มเติม</t>
  </si>
  <si>
    <t>- เงินสดและรายการเทียบเท่าเงินสด ณ วันสิ้นงวด</t>
  </si>
  <si>
    <t>เงินสดในมือ</t>
  </si>
  <si>
    <t>เงินฝากกระแสรายวันกับธนาคาร</t>
  </si>
  <si>
    <t>เงินฝากออมทรัพย์กับธนาคาร</t>
  </si>
  <si>
    <t>3, 12</t>
  </si>
  <si>
    <t>กำไรจากอัตราแลกเปลี่ยน</t>
  </si>
  <si>
    <t>ค่าเผื่อหนี้สงสัยจะสูญเพิ่มขึ้น (ลดลง)</t>
  </si>
  <si>
    <t>รายได้จากการให้เช่าและให้บริการ</t>
  </si>
  <si>
    <t>สำหรับงวดสามเดือนสิ้นสุดวันที่ 30 มิถุนายน 2557 และ 2556</t>
  </si>
  <si>
    <t>สำหรับงวดหกเดือนสิ้นสุดวันที่ 30 มิถุนายน 2557 และ 2556</t>
  </si>
  <si>
    <t xml:space="preserve">   ที่ยังไม่เกิดขึ้นจริง</t>
  </si>
  <si>
    <t>ขาดทุน (กำไร) จากอัตราแลกเปลี่ยน</t>
  </si>
  <si>
    <t xml:space="preserve">   หลังออกจากงาน</t>
  </si>
  <si>
    <t>ค่าใช้จ่ายผลประโยชน์ของพนักงาน</t>
  </si>
  <si>
    <t xml:space="preserve">   ตราสารอนุพันธ์ที่ยังไม่เกิดขึ้นจริง</t>
  </si>
  <si>
    <t>เงินลงทุนในบริษัทย่อยเพิ่มขึ้น</t>
  </si>
  <si>
    <t>เงินให้กู้ยืมแก่กิจการที่เกี่ยวข้องกันเพิ่มขึ้น</t>
  </si>
  <si>
    <t>บริษัทย่อยรับเงินค่าหุ้นจากส่วนได้เสียที่</t>
  </si>
  <si>
    <t xml:space="preserve">   ไม่มีอำนาจควบคุม</t>
  </si>
  <si>
    <t>งบการเงินเฉพาะกิจการ (พันบาท)</t>
  </si>
  <si>
    <t>ผู้ถือหุ้นบริษัทใหญ่</t>
  </si>
  <si>
    <t xml:space="preserve">งบแสดงการเปลี่ยนแปลงส่วนของผู้ถือหุ้น </t>
  </si>
  <si>
    <t>ส่วนของค่าเช่าที่บันทึกตามมาตรฐานการบัญชี</t>
  </si>
  <si>
    <t>เงินฝากประจำกับธนาคาร</t>
  </si>
  <si>
    <t>การเปลี่ยนแปลงในสินทรัพย์และหนี้สินดำเนินงาน</t>
  </si>
  <si>
    <t>จ่ายชำระเงินกู้ยืมระยะยาวจากสถาบันการเงิน</t>
  </si>
  <si>
    <t>ทุนจดทะเบียน</t>
  </si>
  <si>
    <t>ลูกหนี้อื่น - กิจการที่เกี่ยวข้องกัน</t>
  </si>
  <si>
    <t>ค่าใช้จ่ายผลประโยชน์ของพนักงานหลังออกจากงาน</t>
  </si>
  <si>
    <t xml:space="preserve">ข. รายการที่ไม่เป็นเงินสด </t>
  </si>
  <si>
    <t>เงินฝากสถาบันการเงินที่มีภาระค้ำประกัน</t>
  </si>
  <si>
    <t>หนี้สินผลประโยชน์ของพนักงาน</t>
  </si>
  <si>
    <t>หลังออกจากงาน</t>
  </si>
  <si>
    <t>ค่าก่อสร้างทรัพย์สินที่ยังไม่ได้ชำระเงินแก่ผู้รับเหมา</t>
  </si>
  <si>
    <t xml:space="preserve">การแบ่งปันกำไร (ขาดทุน) </t>
  </si>
  <si>
    <t>เงินสดสุทธิได้มาจาก (ใช้ใปใน) กิจกรรมจัดหาเงิน</t>
  </si>
  <si>
    <t>เบิกเงินกู้ยืมระยะยาวจากสถาบันการเงิน</t>
  </si>
  <si>
    <t xml:space="preserve">บริษัทใหญ่  (บาท) </t>
  </si>
  <si>
    <t>เงินกู้ยืมระยะสั้นจากบุคคลที่เกี่ยวข้องกัน</t>
  </si>
  <si>
    <t>และดอกเบี้ยค้างจ่าย</t>
  </si>
  <si>
    <t>กำไรจากการขายและตัดจำหน่ายสินทรัพย์ถาวร</t>
  </si>
  <si>
    <t>2559</t>
  </si>
  <si>
    <t>อาคารและอุปกรณ์เพิ่มขึ้น</t>
  </si>
  <si>
    <t>เงินสดรับจากการขายเงินลงทุนในบริษัทย่อย</t>
  </si>
  <si>
    <t>ซื้อสินทรัพย์ที่ยังไม่ได้ชำระเงินแก่ผู้ขาย</t>
  </si>
  <si>
    <t>เงินให้กู้ยืมระยะสั้นแก่กิจการที่เกี่ยวข้องกัน</t>
  </si>
  <si>
    <t>เงินให้กู้ยืมระยะยาวแก่กิจการที่เกี่ยวข้องกัน</t>
  </si>
  <si>
    <t>ที่ยังไม่เกิดขึ้นจริง</t>
  </si>
  <si>
    <t>ส่วนได้เสียที่ไม่มีอำนาจควบคุมเพิ่มระหว่างงวด</t>
  </si>
  <si>
    <t>เงินสดและรายการเทียบเท่าเงินสดเพิ่มขึ้น (ลดลง) -สุทธิ</t>
  </si>
  <si>
    <t>"ตรวจสอบแล้ว"</t>
  </si>
  <si>
    <t>31 ธันวาคม 2559</t>
  </si>
  <si>
    <t>2560</t>
  </si>
  <si>
    <t>ยอดคงเหลือ ณ วันที่ 1 มกราคม 2559</t>
  </si>
  <si>
    <t>ยอดคงเหลือ ณ วันที่ 1 มกราคม 2560</t>
  </si>
  <si>
    <t>กำไรเบ็ดเสร็จรวมสำหรับงวด</t>
  </si>
  <si>
    <t>ก. เงินสดและรายการเทียบเท่าเงินสด ณ วันสิ้นงวด</t>
  </si>
  <si>
    <t xml:space="preserve">ค่าเผื่อหนี้สงสัยจะสูญเพิ่มขึ้น (ลดลง) </t>
  </si>
  <si>
    <t>กำไรเบ็ดเสร็จอื่นสำหรับงวด</t>
  </si>
  <si>
    <t>กำไรจากอัตราแลกเปลี่ยนที่ยังไม่เกิดขึ้นจริง</t>
  </si>
  <si>
    <t>ต้นทุนในการจัดจำหน่าย</t>
  </si>
  <si>
    <t>กำไร (ขาดทุน) เบ็ดเสร็จรวมสำหรับงวด</t>
  </si>
  <si>
    <t>ที่สูง (ต่ำ) กว่าสัญญาเช่า</t>
  </si>
  <si>
    <t>กำไร (ขาดทุน) สำหรับงวด</t>
  </si>
  <si>
    <t>สินทรัพย์ไม่มีตัวตน - โปรแกรมคอมพิวเตอร์เพิ่มขึ้น</t>
  </si>
  <si>
    <t>6, 7, 9</t>
  </si>
  <si>
    <t>3, 7, 9</t>
  </si>
  <si>
    <t xml:space="preserve">ณ วันที่ 30 มิถุนายน 2560 และวันที่ 31 ธันวาคม 2559 </t>
  </si>
  <si>
    <t>30 มิถุนายน 2560</t>
  </si>
  <si>
    <t>สำหรับงวดสามเดือนสิ้นสุดวันที่ 30 มิถุนายน 2560 และ 2559</t>
  </si>
  <si>
    <t>สำหรับงวดหกเดือนสิ้นสุดวันที่ 30 มิถุนายน 2560 และ 2559</t>
  </si>
  <si>
    <t>ยอดคงเหลือ ณ วันที่ 30 มิถุนายน 2559</t>
  </si>
  <si>
    <t>ยอดคงเหลือ ณ วันที่ 30 มิถุนายน 2560</t>
  </si>
  <si>
    <t>เงินสดรับจากการใช้สิทธิซื้อหุ้นสามัญ</t>
  </si>
  <si>
    <t>เงินจ่ายล่วงหน้าค่าเครื่องจักรเพิ่มขึ้น</t>
  </si>
  <si>
    <r>
      <t>เงินกู้ยืมระยะสั้นจากบุคคลที่เกี่ยวข้อ</t>
    </r>
    <r>
      <rPr>
        <sz val="15"/>
        <color indexed="8"/>
        <rFont val="Angsana New"/>
        <family val="1"/>
      </rPr>
      <t>งกันเพิ่มขึ้น (ลดลง)</t>
    </r>
  </si>
  <si>
    <t>ข้องกันที่ถึงกำหนดรับชำระภายในหนึ่งปี</t>
  </si>
  <si>
    <t>ส่วนของเงินให้กู้ยืมระยะยาวแก่กิจการที่เกี่ยว</t>
  </si>
  <si>
    <t>ส่วนของหนี้สินภายใต้สัญญาเช่าการเงิน</t>
  </si>
  <si>
    <t>ที่ถึงกำหนดชำระภายในหนึ่งปี</t>
  </si>
  <si>
    <t xml:space="preserve">หนี้สินภายใต้สัญญาเช่าการเงิน </t>
  </si>
  <si>
    <t xml:space="preserve">- </t>
  </si>
  <si>
    <t>จากการซื้อหุ้นจากผู้ถือหุ้นเดิม</t>
  </si>
  <si>
    <t>จากการซื้อหุ้นเพิ่มทุน</t>
  </si>
  <si>
    <t>เงินสดรับ (จ่าย) จากการดำเนินงาน</t>
  </si>
  <si>
    <t>เงินให้กู้ยืมแก่กิจการที่เกี่ยวข้องกันลดลง (เพิ่มขึ้น)</t>
  </si>
  <si>
    <t>จ่ายชำระหนี้สินภายใต้สัญญาเช่าการเงิน</t>
  </si>
  <si>
    <t>กำไรต่อหุ้นขั้นพื้นฐานส่วนที่เป็นของผู้ถือหุ้น</t>
  </si>
  <si>
    <t>(พันหุ้น)</t>
  </si>
  <si>
    <t xml:space="preserve">จำนวนหุ้นสามัญถัวเฉลี่ยถ่วงน้ำหนักขั้นพื้นฐาน </t>
  </si>
  <si>
    <t>ขาดทุนจากการวัดมูลค่าตราสารอนุพันธ์</t>
  </si>
  <si>
    <t>รายการที่จะไม่ถูกจัดประเภทรายการใหม่</t>
  </si>
  <si>
    <t>ไว้ในกำไรหรือขาดทุนในภายหลัง</t>
  </si>
  <si>
    <t>ผลกำไรจากการวัดมูลค่าใหม่ของ</t>
  </si>
  <si>
    <t>ผลประโยชน์พนักงานที่กำหนดไว้</t>
  </si>
  <si>
    <t>ต้นทุนจากการรับจ้างประกอบ</t>
  </si>
  <si>
    <t>รายได้จากการรับจ้างประกอบ</t>
  </si>
  <si>
    <t>การแบ่งกำไร (ขาดทุน) เบ็ดเสร็จรวม</t>
  </si>
  <si>
    <t>เจ้าหนี้อื่น - กิจการที่เกี่ยวข้องกัน</t>
  </si>
  <si>
    <t>ส่วนของเงินกู้ยืมระยะยาวจากสถาบันการเงิน</t>
  </si>
  <si>
    <t>ค่าเผื่อขาดทุนจากมูลค่าสินค้าลดลงเพิ่มขึ้น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</si>
</sst>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_);_(* \(#,##0\);_(* &quot;-&quot;_);_(@_)"/>
    <numFmt numFmtId="192" formatCode="_(* #,##0.00_);_(* \(#,##0.00\);_(* &quot;-&quot;??_);_(@_)"/>
    <numFmt numFmtId="193" formatCode="[$-101041E]d\ mmmm\ yyyy;@"/>
    <numFmt numFmtId="194" formatCode="_(* #,##0_);_(* \(#,##0\);_(* &quot;-&quot;??_);_(@_)"/>
    <numFmt numFmtId="195" formatCode="_-* #,##0_-;\-* #,##0_-;_-* &quot;-&quot;??_-;_-@_-"/>
    <numFmt numFmtId="196" formatCode="[$-F800]dddd\,\ mmmm\ dd\,\ yyyy"/>
    <numFmt numFmtId="197" formatCode="_(* #,##0.0_);_(* \(#,##0.0\);_(* &quot;-&quot;??_);_(@_)"/>
    <numFmt numFmtId="198" formatCode="_(* #,##0.000_);_(* \(#,##0.000\);_(* &quot;-&quot;??_);_(@_)"/>
    <numFmt numFmtId="199" formatCode="_(* #,##0.0000_);_(* \(#,##0.000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0000_);_(* \(#,##0.00000\);_(* &quot;-&quot;??_);_(@_)"/>
    <numFmt numFmtId="205" formatCode="[$-41E]d\ mmmm\ yyyy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sz val="14"/>
      <name val="AngsanaUPC"/>
      <family val="1"/>
    </font>
    <font>
      <sz val="13.5"/>
      <name val="Angsana New"/>
      <family val="1"/>
    </font>
    <font>
      <b/>
      <sz val="16"/>
      <name val="Angsana New"/>
      <family val="1"/>
    </font>
    <font>
      <sz val="15"/>
      <name val="Angsana New"/>
      <family val="1"/>
    </font>
    <font>
      <u val="single"/>
      <sz val="15"/>
      <name val="Angsana New"/>
      <family val="1"/>
    </font>
    <font>
      <b/>
      <sz val="15"/>
      <name val="Angsana New"/>
      <family val="1"/>
    </font>
    <font>
      <i/>
      <sz val="15"/>
      <name val="Angsana New"/>
      <family val="1"/>
    </font>
    <font>
      <b/>
      <sz val="13.5"/>
      <name val="Angsana New"/>
      <family val="1"/>
    </font>
    <font>
      <sz val="14"/>
      <name val="Angsana New"/>
      <family val="1"/>
    </font>
    <font>
      <sz val="15"/>
      <color indexed="8"/>
      <name val="Angsana New"/>
      <family val="1"/>
    </font>
    <font>
      <sz val="8"/>
      <name val="Arial"/>
      <family val="2"/>
    </font>
    <font>
      <b/>
      <sz val="14"/>
      <name val="Angsana New"/>
      <family val="1"/>
    </font>
    <font>
      <i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8"/>
      <name val="Angsana New"/>
      <family val="1"/>
    </font>
    <font>
      <sz val="16"/>
      <name val="Angsana New"/>
      <family val="1"/>
    </font>
    <font>
      <u val="singleAccounting"/>
      <sz val="14"/>
      <name val="Angsana New"/>
      <family val="1"/>
    </font>
    <font>
      <sz val="10"/>
      <name val="Angsana New"/>
      <family val="1"/>
    </font>
    <font>
      <sz val="1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10"/>
      <name val="Angsana New"/>
      <family val="1"/>
    </font>
    <font>
      <i/>
      <sz val="15"/>
      <color indexed="8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i/>
      <sz val="15"/>
      <color theme="1"/>
      <name val="Angsana New"/>
      <family val="1"/>
    </font>
    <font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9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>
      <alignment/>
      <protection/>
    </xf>
  </cellStyleXfs>
  <cellXfs count="264">
    <xf numFmtId="0" fontId="0" fillId="0" borderId="0" xfId="0" applyAlignment="1">
      <alignment/>
    </xf>
    <xf numFmtId="0" fontId="2" fillId="0" borderId="0" xfId="59" applyFont="1" applyAlignment="1">
      <alignment vertical="top"/>
      <protection/>
    </xf>
    <xf numFmtId="0" fontId="16" fillId="0" borderId="0" xfId="58" applyFont="1" applyAlignment="1">
      <alignment horizontal="centerContinuous" vertical="top"/>
      <protection/>
    </xf>
    <xf numFmtId="0" fontId="17" fillId="0" borderId="0" xfId="58" applyFont="1" applyAlignment="1">
      <alignment horizontal="centerContinuous" vertical="top"/>
      <protection/>
    </xf>
    <xf numFmtId="0" fontId="17" fillId="0" borderId="0" xfId="58" applyFont="1" applyAlignment="1">
      <alignment vertical="top"/>
      <protection/>
    </xf>
    <xf numFmtId="0" fontId="11" fillId="0" borderId="0" xfId="58" applyFont="1" applyBorder="1" applyAlignment="1">
      <alignment horizontal="center" vertical="top"/>
      <protection/>
    </xf>
    <xf numFmtId="0" fontId="2" fillId="0" borderId="0" xfId="58" applyFont="1" applyAlignment="1">
      <alignment vertical="top"/>
      <protection/>
    </xf>
    <xf numFmtId="0" fontId="16" fillId="0" borderId="0" xfId="58" applyFont="1" applyBorder="1" applyAlignment="1">
      <alignment horizontal="centerContinuous" vertical="top"/>
      <protection/>
    </xf>
    <xf numFmtId="0" fontId="17" fillId="0" borderId="0" xfId="58" applyFont="1" applyBorder="1" applyAlignment="1">
      <alignment horizontal="centerContinuous" vertical="top"/>
      <protection/>
    </xf>
    <xf numFmtId="0" fontId="14" fillId="0" borderId="0" xfId="58" applyFont="1" applyAlignment="1">
      <alignment vertical="top"/>
      <protection/>
    </xf>
    <xf numFmtId="0" fontId="14" fillId="0" borderId="0" xfId="58" applyFont="1" applyAlignment="1">
      <alignment horizontal="centerContinuous" vertical="top"/>
      <protection/>
    </xf>
    <xf numFmtId="0" fontId="14" fillId="0" borderId="0" xfId="58" applyFont="1" applyBorder="1" applyAlignment="1">
      <alignment horizontal="centerContinuous" vertical="top"/>
      <protection/>
    </xf>
    <xf numFmtId="0" fontId="11" fillId="0" borderId="0" xfId="58" applyFont="1" applyBorder="1" applyAlignment="1">
      <alignment horizontal="centerContinuous" vertical="top"/>
      <protection/>
    </xf>
    <xf numFmtId="0" fontId="11" fillId="0" borderId="0" xfId="58" applyFont="1" applyAlignment="1">
      <alignment vertical="top"/>
      <protection/>
    </xf>
    <xf numFmtId="0" fontId="11" fillId="0" borderId="0" xfId="58" applyFont="1" applyAlignment="1">
      <alignment horizontal="centerContinuous" vertical="top"/>
      <protection/>
    </xf>
    <xf numFmtId="0" fontId="11" fillId="0" borderId="0" xfId="58" applyFont="1" applyAlignment="1">
      <alignment horizontal="center" vertical="top"/>
      <protection/>
    </xf>
    <xf numFmtId="17" fontId="11" fillId="0" borderId="10" xfId="58" applyNumberFormat="1" applyFont="1" applyBorder="1" applyAlignment="1">
      <alignment horizontal="center" vertical="top"/>
      <protection/>
    </xf>
    <xf numFmtId="17" fontId="11" fillId="0" borderId="0" xfId="58" applyNumberFormat="1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/>
      <protection/>
    </xf>
    <xf numFmtId="0" fontId="11" fillId="0" borderId="0" xfId="58" applyFont="1" applyBorder="1" applyAlignment="1">
      <alignment vertical="top"/>
      <protection/>
    </xf>
    <xf numFmtId="0" fontId="14" fillId="0" borderId="0" xfId="58" applyFont="1" applyBorder="1" applyAlignment="1">
      <alignment vertical="top"/>
      <protection/>
    </xf>
    <xf numFmtId="194" fontId="11" fillId="0" borderId="0" xfId="44" applyNumberFormat="1" applyFont="1" applyBorder="1" applyAlignment="1">
      <alignment vertical="top"/>
    </xf>
    <xf numFmtId="2" fontId="15" fillId="0" borderId="0" xfId="58" applyNumberFormat="1" applyFont="1" applyBorder="1" applyAlignment="1">
      <alignment horizontal="center" vertical="top"/>
      <protection/>
    </xf>
    <xf numFmtId="194" fontId="11" fillId="0" borderId="0" xfId="58" applyNumberFormat="1" applyFont="1" applyBorder="1" applyAlignment="1">
      <alignment horizontal="center" vertical="top"/>
      <protection/>
    </xf>
    <xf numFmtId="1" fontId="11" fillId="0" borderId="0" xfId="58" applyNumberFormat="1" applyFont="1" applyBorder="1" applyAlignment="1">
      <alignment horizontal="center" vertical="top"/>
      <protection/>
    </xf>
    <xf numFmtId="194" fontId="11" fillId="0" borderId="11" xfId="44" applyNumberFormat="1" applyFont="1" applyBorder="1" applyAlignment="1">
      <alignment vertical="top"/>
    </xf>
    <xf numFmtId="0" fontId="11" fillId="0" borderId="0" xfId="58" applyFont="1" applyFill="1" applyBorder="1" applyAlignment="1">
      <alignment vertical="top"/>
      <protection/>
    </xf>
    <xf numFmtId="0" fontId="6" fillId="0" borderId="0" xfId="59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vertical="top"/>
      <protection/>
    </xf>
    <xf numFmtId="194" fontId="6" fillId="0" borderId="0" xfId="42" applyNumberFormat="1" applyFont="1" applyFill="1" applyAlignment="1">
      <alignment vertical="top"/>
    </xf>
    <xf numFmtId="0" fontId="4" fillId="0" borderId="0" xfId="59" applyFont="1" applyFill="1" applyAlignment="1">
      <alignment vertical="top"/>
      <protection/>
    </xf>
    <xf numFmtId="194" fontId="6" fillId="0" borderId="12" xfId="44" applyNumberFormat="1" applyFont="1" applyFill="1" applyBorder="1" applyAlignment="1">
      <alignment horizontal="center" vertical="top"/>
    </xf>
    <xf numFmtId="194" fontId="6" fillId="0" borderId="0" xfId="44" applyNumberFormat="1" applyFont="1" applyFill="1" applyBorder="1" applyAlignment="1">
      <alignment horizontal="center" vertical="top"/>
    </xf>
    <xf numFmtId="37" fontId="6" fillId="0" borderId="0" xfId="59" applyNumberFormat="1" applyFont="1" applyFill="1" applyAlignment="1">
      <alignment vertical="top"/>
      <protection/>
    </xf>
    <xf numFmtId="194" fontId="6" fillId="0" borderId="10" xfId="44" applyNumberFormat="1" applyFont="1" applyFill="1" applyBorder="1" applyAlignment="1">
      <alignment horizontal="center" vertical="top"/>
    </xf>
    <xf numFmtId="37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Alignment="1">
      <alignment horizontal="center" vertical="top"/>
      <protection/>
    </xf>
    <xf numFmtId="195" fontId="6" fillId="0" borderId="13" xfId="42" applyNumberFormat="1" applyFont="1" applyFill="1" applyBorder="1" applyAlignment="1">
      <alignment vertical="top"/>
    </xf>
    <xf numFmtId="194" fontId="6" fillId="0" borderId="0" xfId="42" applyNumberFormat="1" applyFont="1" applyFill="1" applyBorder="1" applyAlignment="1">
      <alignment vertical="top"/>
    </xf>
    <xf numFmtId="194" fontId="6" fillId="0" borderId="0" xfId="42" applyNumberFormat="1" applyFont="1" applyFill="1" applyBorder="1" applyAlignment="1">
      <alignment horizontal="center" vertical="top"/>
    </xf>
    <xf numFmtId="195" fontId="6" fillId="0" borderId="0" xfId="42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194" fontId="6" fillId="0" borderId="0" xfId="0" applyNumberFormat="1" applyFont="1" applyFill="1" applyAlignment="1">
      <alignment horizontal="center" vertical="top"/>
    </xf>
    <xf numFmtId="194" fontId="6" fillId="0" borderId="10" xfId="0" applyNumberFormat="1" applyFont="1" applyFill="1" applyBorder="1" applyAlignment="1">
      <alignment horizontal="center" vertical="top"/>
    </xf>
    <xf numFmtId="194" fontId="6" fillId="0" borderId="0" xfId="59" applyNumberFormat="1" applyFont="1" applyFill="1" applyBorder="1" applyAlignment="1">
      <alignment horizontal="center" vertical="top"/>
      <protection/>
    </xf>
    <xf numFmtId="194" fontId="11" fillId="0" borderId="0" xfId="44" applyNumberFormat="1" applyFont="1" applyBorder="1" applyAlignment="1">
      <alignment horizontal="center" vertical="top"/>
    </xf>
    <xf numFmtId="194" fontId="11" fillId="0" borderId="0" xfId="44" applyNumberFormat="1" applyFont="1" applyFill="1" applyBorder="1" applyAlignment="1">
      <alignment vertical="top"/>
    </xf>
    <xf numFmtId="194" fontId="6" fillId="0" borderId="0" xfId="59" applyNumberFormat="1" applyFont="1" applyFill="1" applyAlignment="1">
      <alignment horizontal="center" vertical="top"/>
      <protection/>
    </xf>
    <xf numFmtId="194" fontId="6" fillId="0" borderId="0" xfId="59" applyNumberFormat="1" applyFont="1" applyFill="1" applyAlignment="1">
      <alignment vertical="top"/>
      <protection/>
    </xf>
    <xf numFmtId="194" fontId="6" fillId="0" borderId="13" xfId="0" applyNumberFormat="1" applyFont="1" applyFill="1" applyBorder="1" applyAlignment="1">
      <alignment horizontal="center" vertical="top"/>
    </xf>
    <xf numFmtId="0" fontId="4" fillId="0" borderId="0" xfId="59" applyFont="1" applyFill="1" applyAlignment="1">
      <alignment horizontal="center" vertical="top"/>
      <protection/>
    </xf>
    <xf numFmtId="0" fontId="4" fillId="0" borderId="0" xfId="59" applyFont="1" applyFill="1" applyBorder="1" applyAlignment="1">
      <alignment vertical="top"/>
      <protection/>
    </xf>
    <xf numFmtId="37" fontId="6" fillId="0" borderId="0" xfId="59" applyNumberFormat="1" applyFont="1" applyFill="1" applyAlignment="1">
      <alignment horizontal="right" vertical="top"/>
      <protection/>
    </xf>
    <xf numFmtId="192" fontId="6" fillId="0" borderId="13" xfId="59" applyNumberFormat="1" applyFont="1" applyFill="1" applyBorder="1" applyAlignment="1">
      <alignment vertical="top"/>
      <protection/>
    </xf>
    <xf numFmtId="192" fontId="6" fillId="0" borderId="0" xfId="42" applyFont="1" applyFill="1" applyAlignment="1">
      <alignment vertical="top"/>
    </xf>
    <xf numFmtId="19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194" fontId="4" fillId="0" borderId="0" xfId="42" applyNumberFormat="1" applyFont="1" applyFill="1" applyAlignment="1">
      <alignment vertical="top"/>
    </xf>
    <xf numFmtId="0" fontId="8" fillId="0" borderId="0" xfId="59" applyFont="1" applyFill="1" applyAlignment="1">
      <alignment vertical="top"/>
      <protection/>
    </xf>
    <xf numFmtId="0" fontId="5" fillId="0" borderId="0" xfId="59" applyFont="1" applyFill="1" applyAlignment="1">
      <alignment horizontal="left" vertical="top"/>
      <protection/>
    </xf>
    <xf numFmtId="0" fontId="6" fillId="0" borderId="0" xfId="59" applyFont="1" applyFill="1" applyAlignment="1">
      <alignment vertical="top"/>
      <protection/>
    </xf>
    <xf numFmtId="0" fontId="9" fillId="0" borderId="0" xfId="59" applyFont="1" applyFill="1" applyAlignment="1">
      <alignment horizontal="center" vertical="top"/>
      <protection/>
    </xf>
    <xf numFmtId="37" fontId="6" fillId="0" borderId="0" xfId="59" applyNumberFormat="1" applyFont="1" applyFill="1" applyAlignment="1">
      <alignment horizontal="center" vertical="top"/>
      <protection/>
    </xf>
    <xf numFmtId="0" fontId="6" fillId="0" borderId="0" xfId="59" applyFont="1" applyFill="1" applyAlignment="1">
      <alignment horizontal="left" vertical="top"/>
      <protection/>
    </xf>
    <xf numFmtId="0" fontId="2" fillId="0" borderId="0" xfId="59" applyFont="1" applyFill="1" applyAlignment="1">
      <alignment horizontal="left" vertical="top"/>
      <protection/>
    </xf>
    <xf numFmtId="0" fontId="5" fillId="0" borderId="0" xfId="59" applyFont="1" applyFill="1" applyAlignment="1">
      <alignment vertical="top"/>
      <protection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6" fillId="0" borderId="0" xfId="59" applyFont="1" applyFill="1" applyAlignment="1" quotePrefix="1">
      <alignment vertical="top"/>
      <protection/>
    </xf>
    <xf numFmtId="194" fontId="4" fillId="0" borderId="0" xfId="44" applyNumberFormat="1" applyFont="1" applyFill="1" applyBorder="1" applyAlignment="1">
      <alignment horizontal="center" vertical="top"/>
    </xf>
    <xf numFmtId="194" fontId="4" fillId="0" borderId="0" xfId="59" applyNumberFormat="1" applyFont="1" applyFill="1" applyAlignment="1">
      <alignment vertical="top"/>
      <protection/>
    </xf>
    <xf numFmtId="0" fontId="11" fillId="0" borderId="0" xfId="59" applyFont="1" applyFill="1" applyAlignment="1">
      <alignment vertical="top"/>
      <protection/>
    </xf>
    <xf numFmtId="192" fontId="6" fillId="0" borderId="0" xfId="59" applyNumberFormat="1" applyFont="1" applyFill="1" applyBorder="1" applyAlignment="1">
      <alignment vertical="top"/>
      <protection/>
    </xf>
    <xf numFmtId="0" fontId="6" fillId="0" borderId="0" xfId="59" applyFont="1" applyFill="1" applyAlignment="1" quotePrefix="1">
      <alignment horizontal="right" vertical="top"/>
      <protection/>
    </xf>
    <xf numFmtId="0" fontId="4" fillId="0" borderId="0" xfId="59" applyFont="1" applyFill="1" applyAlignment="1">
      <alignment vertical="center"/>
      <protection/>
    </xf>
    <xf numFmtId="194" fontId="6" fillId="0" borderId="12" xfId="0" applyNumberFormat="1" applyFont="1" applyFill="1" applyBorder="1" applyAlignment="1">
      <alignment horizontal="center" vertical="top"/>
    </xf>
    <xf numFmtId="0" fontId="12" fillId="0" borderId="0" xfId="59" applyFont="1" applyFill="1" applyAlignment="1">
      <alignment vertical="top"/>
      <protection/>
    </xf>
    <xf numFmtId="194" fontId="6" fillId="0" borderId="12" xfId="42" applyNumberFormat="1" applyFont="1" applyFill="1" applyBorder="1" applyAlignment="1">
      <alignment vertical="top"/>
    </xf>
    <xf numFmtId="194" fontId="6" fillId="0" borderId="14" xfId="0" applyNumberFormat="1" applyFont="1" applyFill="1" applyBorder="1" applyAlignment="1">
      <alignment horizontal="center" vertical="top"/>
    </xf>
    <xf numFmtId="194" fontId="6" fillId="0" borderId="0" xfId="42" applyNumberFormat="1" applyFont="1" applyFill="1" applyAlignment="1">
      <alignment horizontal="center" vertical="top"/>
    </xf>
    <xf numFmtId="0" fontId="6" fillId="0" borderId="0" xfId="59" applyFont="1" applyFill="1" applyAlignment="1">
      <alignment horizontal="left" vertical="top" indent="1"/>
      <protection/>
    </xf>
    <xf numFmtId="0" fontId="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 vertical="center"/>
    </xf>
    <xf numFmtId="0" fontId="6" fillId="0" borderId="0" xfId="42" applyNumberFormat="1" applyFont="1" applyFill="1" applyAlignment="1">
      <alignment horizontal="center" vertical="top"/>
    </xf>
    <xf numFmtId="192" fontId="6" fillId="0" borderId="0" xfId="42" applyFont="1" applyFill="1" applyBorder="1" applyAlignment="1">
      <alignment vertical="top"/>
    </xf>
    <xf numFmtId="0" fontId="6" fillId="0" borderId="0" xfId="42" applyNumberFormat="1" applyFont="1" applyFill="1" applyBorder="1" applyAlignment="1">
      <alignment horizontal="center" vertical="top"/>
    </xf>
    <xf numFmtId="0" fontId="6" fillId="0" borderId="12" xfId="42" applyNumberFormat="1" applyFont="1" applyFill="1" applyBorder="1" applyAlignment="1">
      <alignment horizontal="center" vertical="top"/>
    </xf>
    <xf numFmtId="194" fontId="6" fillId="0" borderId="12" xfId="42" applyNumberFormat="1" applyFont="1" applyFill="1" applyBorder="1" applyAlignment="1" quotePrefix="1">
      <alignment horizontal="center" vertical="top"/>
    </xf>
    <xf numFmtId="0" fontId="6" fillId="0" borderId="10" xfId="42" applyNumberFormat="1" applyFont="1" applyFill="1" applyBorder="1" applyAlignment="1">
      <alignment horizontal="center" vertical="top"/>
    </xf>
    <xf numFmtId="0" fontId="6" fillId="0" borderId="0" xfId="42" applyNumberFormat="1" applyFont="1" applyFill="1" applyAlignment="1">
      <alignment vertical="top"/>
    </xf>
    <xf numFmtId="0" fontId="6" fillId="0" borderId="0" xfId="42" applyNumberFormat="1" applyFont="1" applyFill="1" applyBorder="1" applyAlignment="1">
      <alignment horizontal="center" vertical="top" wrapText="1"/>
    </xf>
    <xf numFmtId="0" fontId="4" fillId="0" borderId="0" xfId="42" applyNumberFormat="1" applyFont="1" applyFill="1" applyAlignment="1">
      <alignment vertical="top"/>
    </xf>
    <xf numFmtId="0" fontId="16" fillId="0" borderId="0" xfId="58" applyFont="1" applyAlignment="1">
      <alignment horizontal="center" vertical="top"/>
      <protection/>
    </xf>
    <xf numFmtId="0" fontId="4" fillId="0" borderId="0" xfId="57" applyFont="1" applyBorder="1" applyAlignment="1">
      <alignment vertical="top" wrapText="1"/>
      <protection/>
    </xf>
    <xf numFmtId="191" fontId="19" fillId="0" borderId="0" xfId="57" applyNumberFormat="1" applyFont="1" applyAlignment="1">
      <alignment horizontal="center"/>
      <protection/>
    </xf>
    <xf numFmtId="0" fontId="0" fillId="0" borderId="0" xfId="57" applyFont="1" applyBorder="1" applyAlignment="1">
      <alignment wrapText="1"/>
      <protection/>
    </xf>
    <xf numFmtId="194" fontId="11" fillId="0" borderId="0" xfId="57" applyNumberFormat="1" applyFont="1" applyBorder="1" applyAlignment="1">
      <alignment horizontal="center" vertical="top"/>
      <protection/>
    </xf>
    <xf numFmtId="194" fontId="11" fillId="0" borderId="0" xfId="58" applyNumberFormat="1" applyFont="1" applyAlignment="1">
      <alignment vertical="top"/>
      <protection/>
    </xf>
    <xf numFmtId="194" fontId="11" fillId="0" borderId="0" xfId="57" applyNumberFormat="1" applyFont="1" applyFill="1" applyBorder="1" applyAlignment="1">
      <alignment horizontal="center" vertical="top"/>
      <protection/>
    </xf>
    <xf numFmtId="0" fontId="11" fillId="0" borderId="0" xfId="57" applyFont="1" applyFill="1" applyAlignment="1">
      <alignment vertical="center"/>
      <protection/>
    </xf>
    <xf numFmtId="194" fontId="20" fillId="0" borderId="0" xfId="58" applyNumberFormat="1" applyFont="1" applyAlignment="1">
      <alignment vertical="top"/>
      <protection/>
    </xf>
    <xf numFmtId="192" fontId="11" fillId="0" borderId="0" xfId="42" applyFont="1" applyAlignment="1">
      <alignment vertical="top"/>
    </xf>
    <xf numFmtId="0" fontId="18" fillId="0" borderId="0" xfId="59" applyFont="1" applyFill="1" applyAlignment="1">
      <alignment vertical="top"/>
      <protection/>
    </xf>
    <xf numFmtId="194" fontId="19" fillId="0" borderId="0" xfId="42" applyNumberFormat="1" applyFont="1" applyFill="1" applyAlignment="1">
      <alignment vertical="top"/>
    </xf>
    <xf numFmtId="194" fontId="6" fillId="0" borderId="12" xfId="42" applyNumberFormat="1" applyFont="1" applyFill="1" applyBorder="1" applyAlignment="1">
      <alignment horizontal="center" vertical="top"/>
    </xf>
    <xf numFmtId="194" fontId="6" fillId="0" borderId="10" xfId="42" applyNumberFormat="1" applyFont="1" applyFill="1" applyBorder="1" applyAlignment="1">
      <alignment horizontal="center" vertical="top"/>
    </xf>
    <xf numFmtId="194" fontId="6" fillId="0" borderId="14" xfId="42" applyNumberFormat="1" applyFont="1" applyFill="1" applyBorder="1" applyAlignment="1">
      <alignment horizontal="center" vertical="top"/>
    </xf>
    <xf numFmtId="194" fontId="6" fillId="0" borderId="0" xfId="42" applyNumberFormat="1" applyFont="1" applyFill="1" applyAlignment="1">
      <alignment horizontal="right" vertical="top"/>
    </xf>
    <xf numFmtId="194" fontId="6" fillId="0" borderId="13" xfId="42" applyNumberFormat="1" applyFont="1" applyFill="1" applyBorder="1" applyAlignment="1">
      <alignment horizontal="center" vertical="top"/>
    </xf>
    <xf numFmtId="194" fontId="6" fillId="0" borderId="13" xfId="42" applyNumberFormat="1" applyFont="1" applyFill="1" applyBorder="1" applyAlignment="1">
      <alignment vertical="top"/>
    </xf>
    <xf numFmtId="194" fontId="6" fillId="0" borderId="0" xfId="42" applyNumberFormat="1" applyFont="1" applyFill="1" applyBorder="1" applyAlignment="1">
      <alignment horizontal="center" vertical="top" wrapText="1"/>
    </xf>
    <xf numFmtId="0" fontId="6" fillId="0" borderId="0" xfId="58" applyFont="1" applyFill="1" applyBorder="1" applyAlignment="1">
      <alignment vertical="top"/>
      <protection/>
    </xf>
    <xf numFmtId="0" fontId="11" fillId="0" borderId="0" xfId="59" applyFont="1" applyFill="1" applyBorder="1" applyAlignment="1">
      <alignment vertical="top"/>
      <protection/>
    </xf>
    <xf numFmtId="194" fontId="6" fillId="0" borderId="11" xfId="44" applyNumberFormat="1" applyFont="1" applyFill="1" applyBorder="1" applyAlignment="1">
      <alignment horizontal="center" vertical="top"/>
    </xf>
    <xf numFmtId="0" fontId="14" fillId="0" borderId="0" xfId="59" applyFont="1" applyFill="1" applyAlignment="1">
      <alignment vertical="top"/>
      <protection/>
    </xf>
    <xf numFmtId="49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9" fontId="8" fillId="0" borderId="0" xfId="0" applyNumberFormat="1" applyFont="1" applyFill="1" applyAlignment="1" quotePrefix="1">
      <alignment horizontal="left"/>
    </xf>
    <xf numFmtId="0" fontId="6" fillId="0" borderId="0" xfId="0" applyFont="1" applyFill="1" applyAlignment="1">
      <alignment/>
    </xf>
    <xf numFmtId="194" fontId="6" fillId="0" borderId="0" xfId="42" applyNumberFormat="1" applyFont="1" applyFill="1" applyBorder="1" applyAlignment="1">
      <alignment/>
    </xf>
    <xf numFmtId="194" fontId="6" fillId="0" borderId="11" xfId="42" applyNumberFormat="1" applyFont="1" applyFill="1" applyBorder="1" applyAlignment="1">
      <alignment vertical="top"/>
    </xf>
    <xf numFmtId="0" fontId="11" fillId="0" borderId="0" xfId="59" applyFont="1" applyFill="1" applyAlignment="1">
      <alignment horizontal="center" vertical="top"/>
      <protection/>
    </xf>
    <xf numFmtId="0" fontId="19" fillId="0" borderId="0" xfId="59" applyFont="1" applyFill="1" applyAlignment="1">
      <alignment vertical="top"/>
      <protection/>
    </xf>
    <xf numFmtId="0" fontId="5" fillId="0" borderId="0" xfId="0" applyFont="1" applyFill="1" applyAlignment="1">
      <alignment horizontal="left"/>
    </xf>
    <xf numFmtId="0" fontId="5" fillId="0" borderId="0" xfId="59" applyFont="1" applyFill="1" applyAlignment="1">
      <alignment vertical="center"/>
      <protection/>
    </xf>
    <xf numFmtId="0" fontId="5" fillId="0" borderId="0" xfId="59" applyFont="1" applyFill="1" applyAlignment="1">
      <alignment horizontal="left" vertical="center"/>
      <protection/>
    </xf>
    <xf numFmtId="0" fontId="6" fillId="0" borderId="10" xfId="42" applyNumberFormat="1" applyFont="1" applyFill="1" applyBorder="1" applyAlignment="1" quotePrefix="1">
      <alignment horizontal="center" vertical="top"/>
    </xf>
    <xf numFmtId="194" fontId="6" fillId="0" borderId="14" xfId="42" applyNumberFormat="1" applyFont="1" applyFill="1" applyBorder="1" applyAlignment="1">
      <alignment vertical="top"/>
    </xf>
    <xf numFmtId="194" fontId="19" fillId="0" borderId="0" xfId="42" applyNumberFormat="1" applyFont="1" applyFill="1" applyAlignment="1">
      <alignment horizontal="right" vertical="top"/>
    </xf>
    <xf numFmtId="194" fontId="6" fillId="0" borderId="0" xfId="42" applyNumberFormat="1" applyFont="1" applyFill="1" applyAlignment="1" quotePrefix="1">
      <alignment horizontal="center" vertical="top"/>
    </xf>
    <xf numFmtId="0" fontId="6" fillId="0" borderId="12" xfId="59" applyFont="1" applyFill="1" applyBorder="1" applyAlignment="1">
      <alignment horizontal="center" vertical="top"/>
      <protection/>
    </xf>
    <xf numFmtId="0" fontId="19" fillId="0" borderId="0" xfId="59" applyFont="1" applyFill="1" applyAlignment="1">
      <alignment vertic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91" fontId="6" fillId="0" borderId="0" xfId="0" applyNumberFormat="1" applyFont="1" applyFill="1" applyBorder="1" applyAlignment="1">
      <alignment horizontal="center"/>
    </xf>
    <xf numFmtId="191" fontId="6" fillId="0" borderId="0" xfId="0" applyNumberFormat="1" applyFont="1" applyFill="1" applyAlignment="1">
      <alignment horizontal="center"/>
    </xf>
    <xf numFmtId="194" fontId="6" fillId="0" borderId="0" xfId="42" applyNumberFormat="1" applyFont="1" applyFill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Fill="1" applyAlignment="1">
      <alignment vertical="center"/>
      <protection/>
    </xf>
    <xf numFmtId="0" fontId="6" fillId="0" borderId="10" xfId="59" applyFont="1" applyFill="1" applyBorder="1" applyAlignment="1">
      <alignment vertical="top"/>
      <protection/>
    </xf>
    <xf numFmtId="194" fontId="6" fillId="0" borderId="0" xfId="42" applyNumberFormat="1" applyFont="1" applyFill="1" applyAlignment="1">
      <alignment/>
    </xf>
    <xf numFmtId="194" fontId="18" fillId="0" borderId="0" xfId="42" applyNumberFormat="1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194" fontId="18" fillId="0" borderId="0" xfId="44" applyNumberFormat="1" applyFont="1" applyFill="1" applyBorder="1" applyAlignment="1">
      <alignment vertical="top"/>
    </xf>
    <xf numFmtId="0" fontId="1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191" fontId="19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/>
    </xf>
    <xf numFmtId="194" fontId="21" fillId="0" borderId="0" xfId="42" applyNumberFormat="1" applyFont="1" applyFill="1" applyAlignment="1">
      <alignment/>
    </xf>
    <xf numFmtId="194" fontId="11" fillId="0" borderId="0" xfId="42" applyNumberFormat="1" applyFont="1" applyFill="1" applyAlignment="1">
      <alignment horizontal="center" vertical="top"/>
    </xf>
    <xf numFmtId="194" fontId="11" fillId="0" borderId="0" xfId="42" applyNumberFormat="1" applyFont="1" applyFill="1" applyBorder="1" applyAlignment="1">
      <alignment horizontal="center" vertical="top"/>
    </xf>
    <xf numFmtId="0" fontId="7" fillId="0" borderId="0" xfId="59" applyFont="1" applyFill="1" applyBorder="1" applyAlignment="1">
      <alignment horizontal="center" vertical="top"/>
      <protection/>
    </xf>
    <xf numFmtId="0" fontId="6" fillId="0" borderId="0" xfId="58" applyFont="1" applyFill="1" applyBorder="1" applyAlignment="1">
      <alignment horizontal="center" vertical="top"/>
      <protection/>
    </xf>
    <xf numFmtId="0" fontId="6" fillId="0" borderId="0" xfId="58" applyFont="1" applyFill="1" applyAlignment="1">
      <alignment vertical="top"/>
      <protection/>
    </xf>
    <xf numFmtId="0" fontId="6" fillId="0" borderId="0" xfId="58" applyFont="1" applyFill="1" applyAlignment="1">
      <alignment horizontal="centerContinuous" vertical="top"/>
      <protection/>
    </xf>
    <xf numFmtId="0" fontId="19" fillId="0" borderId="0" xfId="59" applyFont="1" applyFill="1" applyAlignment="1">
      <alignment horizontal="center" vertical="top"/>
      <protection/>
    </xf>
    <xf numFmtId="0" fontId="19" fillId="0" borderId="0" xfId="59" applyFont="1" applyFill="1" applyBorder="1" applyAlignment="1">
      <alignment horizontal="center" vertical="top"/>
      <protection/>
    </xf>
    <xf numFmtId="0" fontId="6" fillId="0" borderId="10" xfId="0" applyFont="1" applyFill="1" applyBorder="1" applyAlignment="1">
      <alignment horizontal="center"/>
    </xf>
    <xf numFmtId="17" fontId="6" fillId="0" borderId="0" xfId="59" applyNumberFormat="1" applyFont="1" applyFill="1" applyBorder="1" applyAlignment="1">
      <alignment horizontal="center" vertical="top"/>
      <protection/>
    </xf>
    <xf numFmtId="194" fontId="6" fillId="0" borderId="13" xfId="44" applyNumberFormat="1" applyFont="1" applyFill="1" applyBorder="1" applyAlignment="1">
      <alignment horizontal="center" vertical="top"/>
    </xf>
    <xf numFmtId="194" fontId="18" fillId="0" borderId="0" xfId="59" applyNumberFormat="1" applyFont="1" applyFill="1" applyBorder="1" applyAlignment="1">
      <alignment horizontal="center" vertical="top"/>
      <protection/>
    </xf>
    <xf numFmtId="194" fontId="6" fillId="0" borderId="14" xfId="44" applyNumberFormat="1" applyFont="1" applyFill="1" applyBorder="1" applyAlignment="1">
      <alignment horizontal="center" vertical="top"/>
    </xf>
    <xf numFmtId="0" fontId="5" fillId="0" borderId="0" xfId="59" applyFont="1" applyFill="1" applyAlignment="1">
      <alignment horizontal="center" vertical="top"/>
      <protection/>
    </xf>
    <xf numFmtId="0" fontId="4" fillId="0" borderId="14" xfId="59" applyFont="1" applyFill="1" applyBorder="1" applyAlignment="1">
      <alignment vertical="top"/>
      <protection/>
    </xf>
    <xf numFmtId="0" fontId="6" fillId="0" borderId="10" xfId="59" applyFont="1" applyFill="1" applyBorder="1" applyAlignment="1">
      <alignment horizontal="center" vertical="top"/>
      <protection/>
    </xf>
    <xf numFmtId="0" fontId="10" fillId="0" borderId="0" xfId="59" applyFont="1" applyFill="1" applyAlignment="1">
      <alignment horizontal="center" vertical="top"/>
      <protection/>
    </xf>
    <xf numFmtId="0" fontId="2" fillId="0" borderId="0" xfId="59" applyFont="1" applyFill="1" applyAlignment="1">
      <alignment horizontal="center" vertical="top"/>
      <protection/>
    </xf>
    <xf numFmtId="0" fontId="18" fillId="0" borderId="0" xfId="59" applyFont="1" applyFill="1" applyAlignment="1">
      <alignment horizontal="center" vertical="top"/>
      <protection/>
    </xf>
    <xf numFmtId="0" fontId="2" fillId="0" borderId="0" xfId="59" applyFont="1" applyFill="1" applyAlignment="1">
      <alignment vertical="top"/>
      <protection/>
    </xf>
    <xf numFmtId="196" fontId="6" fillId="0" borderId="10" xfId="59" applyNumberFormat="1" applyFont="1" applyFill="1" applyBorder="1" applyAlignment="1">
      <alignment horizontal="center" vertical="top"/>
      <protection/>
    </xf>
    <xf numFmtId="37" fontId="18" fillId="0" borderId="0" xfId="59" applyNumberFormat="1" applyFont="1" applyFill="1" applyAlignment="1">
      <alignment horizontal="center" vertical="top"/>
      <protection/>
    </xf>
    <xf numFmtId="49" fontId="6" fillId="0" borderId="10" xfId="42" applyNumberFormat="1" applyFont="1" applyFill="1" applyBorder="1" applyAlignment="1">
      <alignment horizontal="center" vertical="top"/>
    </xf>
    <xf numFmtId="49" fontId="4" fillId="0" borderId="0" xfId="42" applyNumberFormat="1" applyFont="1" applyFill="1" applyAlignment="1">
      <alignment vertical="top"/>
    </xf>
    <xf numFmtId="49" fontId="6" fillId="0" borderId="0" xfId="42" applyNumberFormat="1" applyFont="1" applyFill="1" applyBorder="1" applyAlignment="1">
      <alignment horizontal="center" vertical="top"/>
    </xf>
    <xf numFmtId="49" fontId="6" fillId="0" borderId="0" xfId="42" applyNumberFormat="1" applyFont="1" applyFill="1" applyAlignment="1">
      <alignment horizontal="center" vertical="top"/>
    </xf>
    <xf numFmtId="0" fontId="8" fillId="0" borderId="0" xfId="0" applyFont="1" applyFill="1" applyBorder="1" applyAlignment="1">
      <alignment/>
    </xf>
    <xf numFmtId="49" fontId="6" fillId="0" borderId="0" xfId="56" applyNumberFormat="1" applyFont="1" applyFill="1" applyAlignment="1">
      <alignment/>
      <protection/>
    </xf>
    <xf numFmtId="194" fontId="6" fillId="0" borderId="11" xfId="42" applyNumberFormat="1" applyFont="1" applyFill="1" applyBorder="1" applyAlignment="1">
      <alignment horizontal="center" vertical="top"/>
    </xf>
    <xf numFmtId="0" fontId="16" fillId="0" borderId="0" xfId="58" applyFont="1" applyFill="1" applyAlignment="1">
      <alignment horizontal="center" vertical="top"/>
      <protection/>
    </xf>
    <xf numFmtId="0" fontId="17" fillId="0" borderId="0" xfId="58" applyFont="1" applyFill="1" applyAlignment="1">
      <alignment horizontal="centerContinuous" vertical="top"/>
      <protection/>
    </xf>
    <xf numFmtId="0" fontId="17" fillId="0" borderId="0" xfId="58" applyFont="1" applyFill="1" applyAlignment="1">
      <alignment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19" fillId="0" borderId="0" xfId="57" applyFont="1" applyFill="1" applyAlignment="1">
      <alignment horizontal="right" vertical="center"/>
      <protection/>
    </xf>
    <xf numFmtId="0" fontId="21" fillId="0" borderId="0" xfId="0" applyFont="1" applyFill="1" applyAlignment="1">
      <alignment horizontal="right"/>
    </xf>
    <xf numFmtId="0" fontId="5" fillId="0" borderId="0" xfId="58" applyFont="1" applyFill="1" applyAlignment="1">
      <alignment vertical="top"/>
      <protection/>
    </xf>
    <xf numFmtId="0" fontId="2" fillId="0" borderId="0" xfId="58" applyFont="1" applyFill="1" applyAlignment="1">
      <alignment vertical="top"/>
      <protection/>
    </xf>
    <xf numFmtId="0" fontId="16" fillId="0" borderId="0" xfId="58" applyFont="1" applyFill="1" applyAlignment="1">
      <alignment horizontal="centerContinuous" vertical="top"/>
      <protection/>
    </xf>
    <xf numFmtId="0" fontId="16" fillId="0" borderId="0" xfId="58" applyFont="1" applyFill="1" applyBorder="1" applyAlignment="1">
      <alignment horizontal="centerContinuous" vertical="top"/>
      <protection/>
    </xf>
    <xf numFmtId="0" fontId="17" fillId="0" borderId="0" xfId="58" applyFont="1" applyFill="1" applyBorder="1" applyAlignment="1">
      <alignment horizontal="centerContinuous" vertical="top"/>
      <protection/>
    </xf>
    <xf numFmtId="0" fontId="14" fillId="0" borderId="0" xfId="58" applyFont="1" applyFill="1" applyAlignment="1">
      <alignment vertical="top"/>
      <protection/>
    </xf>
    <xf numFmtId="0" fontId="14" fillId="0" borderId="0" xfId="58" applyFont="1" applyFill="1" applyAlignment="1">
      <alignment horizontal="centerContinuous" vertical="top"/>
      <protection/>
    </xf>
    <xf numFmtId="0" fontId="14" fillId="0" borderId="0" xfId="58" applyFont="1" applyFill="1" applyBorder="1" applyAlignment="1">
      <alignment horizontal="centerContinuous" vertical="top"/>
      <protection/>
    </xf>
    <xf numFmtId="0" fontId="11" fillId="0" borderId="0" xfId="58" applyFont="1" applyFill="1" applyBorder="1" applyAlignment="1">
      <alignment horizontal="centerContinuous" vertical="top"/>
      <protection/>
    </xf>
    <xf numFmtId="0" fontId="11" fillId="0" borderId="0" xfId="58" applyFont="1" applyFill="1" applyAlignment="1">
      <alignment vertical="top"/>
      <protection/>
    </xf>
    <xf numFmtId="0" fontId="6" fillId="0" borderId="10" xfId="58" applyFont="1" applyFill="1" applyBorder="1" applyAlignment="1">
      <alignment horizontal="center" vertical="top"/>
      <protection/>
    </xf>
    <xf numFmtId="0" fontId="6" fillId="0" borderId="0" xfId="58" applyFont="1" applyFill="1" applyBorder="1" applyAlignment="1">
      <alignment horizontal="centerContinuous" vertical="top"/>
      <protection/>
    </xf>
    <xf numFmtId="0" fontId="6" fillId="0" borderId="0" xfId="57" applyFont="1" applyFill="1" applyBorder="1" applyAlignment="1">
      <alignment wrapText="1"/>
      <protection/>
    </xf>
    <xf numFmtId="0" fontId="21" fillId="0" borderId="0" xfId="57" applyFont="1" applyFill="1" applyBorder="1" applyAlignment="1">
      <alignment wrapText="1"/>
      <protection/>
    </xf>
    <xf numFmtId="0" fontId="6" fillId="0" borderId="0" xfId="58" applyFont="1" applyFill="1" applyAlignment="1">
      <alignment horizontal="center" vertical="top"/>
      <protection/>
    </xf>
    <xf numFmtId="17" fontId="6" fillId="0" borderId="10" xfId="58" applyNumberFormat="1" applyFont="1" applyFill="1" applyBorder="1" applyAlignment="1">
      <alignment horizontal="center" vertical="top"/>
      <protection/>
    </xf>
    <xf numFmtId="17" fontId="6" fillId="0" borderId="0" xfId="58" applyNumberFormat="1" applyFont="1" applyFill="1" applyBorder="1" applyAlignment="1">
      <alignment horizontal="center" vertical="top"/>
      <protection/>
    </xf>
    <xf numFmtId="0" fontId="8" fillId="0" borderId="0" xfId="58" applyFont="1" applyFill="1" applyBorder="1" applyAlignment="1">
      <alignment vertical="top"/>
      <protection/>
    </xf>
    <xf numFmtId="194" fontId="6" fillId="0" borderId="0" xfId="42" applyNumberFormat="1" applyFont="1" applyFill="1" applyBorder="1" applyAlignment="1" quotePrefix="1">
      <alignment horizontal="center" vertical="top"/>
    </xf>
    <xf numFmtId="194" fontId="6" fillId="0" borderId="0" xfId="58" applyNumberFormat="1" applyFont="1" applyFill="1" applyBorder="1" applyAlignment="1">
      <alignment horizontal="center" vertical="top"/>
      <protection/>
    </xf>
    <xf numFmtId="192" fontId="6" fillId="0" borderId="0" xfId="42" applyFont="1" applyFill="1" applyBorder="1" applyAlignment="1">
      <alignment horizontal="right" vertical="top"/>
    </xf>
    <xf numFmtId="1" fontId="6" fillId="0" borderId="0" xfId="58" applyNumberFormat="1" applyFont="1" applyFill="1" applyBorder="1" applyAlignment="1">
      <alignment horizontal="center" vertical="top"/>
      <protection/>
    </xf>
    <xf numFmtId="194" fontId="6" fillId="0" borderId="0" xfId="44" applyNumberFormat="1" applyFont="1" applyFill="1" applyBorder="1" applyAlignment="1">
      <alignment vertical="top"/>
    </xf>
    <xf numFmtId="2" fontId="9" fillId="0" borderId="0" xfId="58" applyNumberFormat="1" applyFont="1" applyFill="1" applyBorder="1" applyAlignment="1">
      <alignment horizontal="center" vertical="top"/>
      <protection/>
    </xf>
    <xf numFmtId="194" fontId="6" fillId="0" borderId="11" xfId="44" applyNumberFormat="1" applyFont="1" applyFill="1" applyBorder="1" applyAlignment="1">
      <alignment vertical="top"/>
    </xf>
    <xf numFmtId="0" fontId="5" fillId="0" borderId="0" xfId="58" applyFont="1" applyFill="1" applyAlignment="1">
      <alignment horizontal="centerContinuous" vertical="top"/>
      <protection/>
    </xf>
    <xf numFmtId="0" fontId="19" fillId="0" borderId="0" xfId="58" applyFont="1" applyFill="1" applyAlignment="1">
      <alignment horizontal="centerContinuous" vertical="top"/>
      <protection/>
    </xf>
    <xf numFmtId="0" fontId="19" fillId="0" borderId="0" xfId="58" applyFont="1" applyFill="1" applyAlignment="1">
      <alignment vertical="top"/>
      <protection/>
    </xf>
    <xf numFmtId="0" fontId="19" fillId="0" borderId="0" xfId="58" applyFont="1" applyFill="1" applyAlignment="1">
      <alignment horizontal="right" vertical="top"/>
      <protection/>
    </xf>
    <xf numFmtId="0" fontId="19" fillId="0" borderId="0" xfId="58" applyFont="1" applyFill="1" applyBorder="1" applyAlignment="1">
      <alignment horizontal="centerContinuous" vertical="top"/>
      <protection/>
    </xf>
    <xf numFmtId="0" fontId="5" fillId="0" borderId="0" xfId="58" applyFont="1" applyFill="1" applyBorder="1" applyAlignment="1">
      <alignment horizontal="centerContinuous" vertical="top"/>
      <protection/>
    </xf>
    <xf numFmtId="0" fontId="8" fillId="0" borderId="0" xfId="58" applyFont="1" applyFill="1" applyAlignment="1">
      <alignment vertical="top"/>
      <protection/>
    </xf>
    <xf numFmtId="0" fontId="8" fillId="0" borderId="0" xfId="58" applyFont="1" applyFill="1" applyAlignment="1">
      <alignment horizontal="centerContinuous" vertical="top"/>
      <protection/>
    </xf>
    <xf numFmtId="0" fontId="8" fillId="0" borderId="0" xfId="58" applyFont="1" applyFill="1" applyBorder="1" applyAlignment="1">
      <alignment horizontal="centerContinuous" vertical="top"/>
      <protection/>
    </xf>
    <xf numFmtId="0" fontId="6" fillId="0" borderId="14" xfId="58" applyFont="1" applyFill="1" applyBorder="1" applyAlignment="1">
      <alignment vertical="top"/>
      <protection/>
    </xf>
    <xf numFmtId="0" fontId="8" fillId="0" borderId="0" xfId="59" applyFont="1" applyFill="1" applyAlignment="1">
      <alignment horizontal="left" vertical="top"/>
      <protection/>
    </xf>
    <xf numFmtId="193" fontId="6" fillId="0" borderId="0" xfId="59" applyNumberFormat="1" applyFont="1" applyFill="1" applyBorder="1" applyAlignment="1">
      <alignment horizontal="center" vertical="top"/>
      <protection/>
    </xf>
    <xf numFmtId="0" fontId="6" fillId="0" borderId="0" xfId="59" applyFont="1" applyFill="1" applyBorder="1" applyAlignment="1" quotePrefix="1">
      <alignment horizontal="center" vertical="top"/>
      <protection/>
    </xf>
    <xf numFmtId="0" fontId="6" fillId="0" borderId="0" xfId="0" applyFont="1" applyFill="1" applyBorder="1" applyAlignment="1">
      <alignment horizontal="center"/>
    </xf>
    <xf numFmtId="37" fontId="60" fillId="0" borderId="0" xfId="59" applyNumberFormat="1" applyFont="1" applyFill="1" applyAlignment="1">
      <alignment horizontal="center" vertical="top"/>
      <protection/>
    </xf>
    <xf numFmtId="194" fontId="6" fillId="0" borderId="11" xfId="58" applyNumberFormat="1" applyFont="1" applyFill="1" applyBorder="1" applyAlignment="1">
      <alignment horizontal="center" vertical="top"/>
      <protection/>
    </xf>
    <xf numFmtId="194" fontId="6" fillId="0" borderId="11" xfId="0" applyNumberFormat="1" applyFont="1" applyFill="1" applyBorder="1" applyAlignment="1">
      <alignment horizontal="center" vertical="top"/>
    </xf>
    <xf numFmtId="196" fontId="6" fillId="0" borderId="0" xfId="59" applyNumberFormat="1" applyFont="1" applyFill="1" applyBorder="1" applyAlignment="1">
      <alignment horizontal="center" vertical="top"/>
      <protection/>
    </xf>
    <xf numFmtId="2" fontId="6" fillId="0" borderId="10" xfId="42" applyNumberFormat="1" applyFont="1" applyFill="1" applyBorder="1" applyAlignment="1">
      <alignment horizontal="center" vertical="top"/>
    </xf>
    <xf numFmtId="199" fontId="6" fillId="0" borderId="0" xfId="59" applyNumberFormat="1" applyFont="1" applyFill="1" applyBorder="1" applyAlignment="1">
      <alignment horizontal="center" vertical="top"/>
      <protection/>
    </xf>
    <xf numFmtId="199" fontId="11" fillId="0" borderId="0" xfId="59" applyNumberFormat="1" applyFont="1" applyFill="1" applyAlignment="1">
      <alignment horizontal="center" vertical="top"/>
      <protection/>
    </xf>
    <xf numFmtId="199" fontId="6" fillId="0" borderId="0" xfId="59" applyNumberFormat="1" applyFont="1" applyFill="1" applyAlignment="1">
      <alignment horizontal="center" vertical="top"/>
      <protection/>
    </xf>
    <xf numFmtId="194" fontId="6" fillId="0" borderId="10" xfId="58" applyNumberFormat="1" applyFont="1" applyFill="1" applyBorder="1" applyAlignment="1">
      <alignment horizontal="center" vertical="top"/>
      <protection/>
    </xf>
    <xf numFmtId="194" fontId="6" fillId="0" borderId="0" xfId="42" applyNumberFormat="1" applyFont="1" applyFill="1" applyBorder="1" applyAlignment="1">
      <alignment horizontal="right" vertical="top"/>
    </xf>
    <xf numFmtId="194" fontId="6" fillId="0" borderId="0" xfId="58" applyNumberFormat="1" applyFont="1" applyFill="1" applyAlignment="1">
      <alignment vertical="top"/>
      <protection/>
    </xf>
    <xf numFmtId="0" fontId="61" fillId="0" borderId="0" xfId="59" applyFont="1" applyFill="1" applyAlignment="1">
      <alignment vertical="top"/>
      <protection/>
    </xf>
    <xf numFmtId="37" fontId="61" fillId="0" borderId="0" xfId="59" applyNumberFormat="1" applyFont="1" applyFill="1" applyAlignment="1">
      <alignment horizontal="center" vertical="top"/>
      <protection/>
    </xf>
    <xf numFmtId="0" fontId="62" fillId="0" borderId="0" xfId="59" applyFont="1" applyFill="1" applyAlignment="1">
      <alignment horizontal="center" vertical="top"/>
      <protection/>
    </xf>
    <xf numFmtId="0" fontId="63" fillId="0" borderId="0" xfId="59" applyFont="1" applyFill="1" applyAlignment="1">
      <alignment horizontal="center" vertical="top"/>
      <protection/>
    </xf>
    <xf numFmtId="192" fontId="6" fillId="0" borderId="14" xfId="42" applyFont="1" applyFill="1" applyBorder="1" applyAlignment="1">
      <alignment horizontal="right" vertical="top"/>
    </xf>
    <xf numFmtId="194" fontId="6" fillId="0" borderId="14" xfId="42" applyNumberFormat="1" applyFont="1" applyFill="1" applyBorder="1" applyAlignment="1">
      <alignment horizontal="right" vertical="top"/>
    </xf>
    <xf numFmtId="0" fontId="6" fillId="0" borderId="10" xfId="58" applyFont="1" applyFill="1" applyBorder="1" applyAlignment="1">
      <alignment horizontal="centerContinuous" vertical="top"/>
      <protection/>
    </xf>
    <xf numFmtId="0" fontId="61" fillId="0" borderId="0" xfId="59" applyFont="1" applyFill="1" applyAlignment="1">
      <alignment horizontal="center" vertical="top"/>
      <protection/>
    </xf>
    <xf numFmtId="49" fontId="62" fillId="0" borderId="0" xfId="59" applyNumberFormat="1" applyFont="1" applyFill="1" applyAlignment="1">
      <alignment horizontal="center" vertical="top"/>
      <protection/>
    </xf>
    <xf numFmtId="199" fontId="6" fillId="0" borderId="13" xfId="59" applyNumberFormat="1" applyFont="1" applyFill="1" applyBorder="1" applyAlignment="1">
      <alignment horizontal="center" vertical="top"/>
      <protection/>
    </xf>
    <xf numFmtId="0" fontId="6" fillId="0" borderId="0" xfId="58" applyFont="1" applyFill="1" applyBorder="1" applyAlignment="1" quotePrefix="1">
      <alignment vertical="top"/>
      <protection/>
    </xf>
    <xf numFmtId="0" fontId="8" fillId="0" borderId="0" xfId="59" applyFont="1" applyFill="1" applyAlignment="1" quotePrefix="1">
      <alignment vertical="top"/>
      <protection/>
    </xf>
    <xf numFmtId="194" fontId="6" fillId="0" borderId="0" xfId="42" applyNumberFormat="1" applyFont="1" applyFill="1" applyBorder="1" applyAlignment="1">
      <alignment horizontal="center" vertical="top"/>
    </xf>
    <xf numFmtId="194" fontId="6" fillId="0" borderId="12" xfId="42" applyNumberFormat="1" applyFont="1" applyFill="1" applyBorder="1" applyAlignment="1">
      <alignment horizontal="center" vertical="top"/>
    </xf>
    <xf numFmtId="194" fontId="19" fillId="0" borderId="0" xfId="42" applyNumberFormat="1" applyFont="1" applyFill="1" applyAlignment="1">
      <alignment horizontal="right" vertical="top"/>
    </xf>
    <xf numFmtId="194" fontId="19" fillId="0" borderId="0" xfId="42" applyNumberFormat="1" applyFont="1" applyFill="1" applyAlignment="1">
      <alignment horizontal="center" vertical="top"/>
    </xf>
    <xf numFmtId="194" fontId="6" fillId="0" borderId="10" xfId="42" applyNumberFormat="1" applyFont="1" applyFill="1" applyBorder="1" applyAlignment="1">
      <alignment horizontal="center" vertical="top"/>
    </xf>
    <xf numFmtId="194" fontId="6" fillId="0" borderId="0" xfId="42" applyNumberFormat="1" applyFont="1" applyFill="1" applyAlignment="1">
      <alignment horizontal="center" vertical="top"/>
    </xf>
    <xf numFmtId="194" fontId="6" fillId="0" borderId="14" xfId="42" applyNumberFormat="1" applyFont="1" applyFill="1" applyBorder="1" applyAlignment="1">
      <alignment horizontal="center" vertical="top"/>
    </xf>
    <xf numFmtId="0" fontId="6" fillId="0" borderId="10" xfId="59" applyFont="1" applyFill="1" applyBorder="1" applyAlignment="1">
      <alignment horizontal="center"/>
      <protection/>
    </xf>
    <xf numFmtId="0" fontId="11" fillId="0" borderId="10" xfId="58" applyFont="1" applyBorder="1" applyAlignment="1">
      <alignment horizontal="center" vertical="top"/>
      <protection/>
    </xf>
    <xf numFmtId="0" fontId="6" fillId="0" borderId="10" xfId="58" applyFont="1" applyFill="1" applyBorder="1" applyAlignment="1">
      <alignment horizontal="center" vertical="top"/>
      <protection/>
    </xf>
    <xf numFmtId="0" fontId="5" fillId="0" borderId="0" xfId="58" applyFont="1" applyFill="1" applyAlignment="1">
      <alignment horizontal="left" vertical="top"/>
      <protection/>
    </xf>
    <xf numFmtId="0" fontId="6" fillId="0" borderId="12" xfId="58" applyFont="1" applyFill="1" applyBorder="1" applyAlignment="1">
      <alignment horizontal="center" vertical="top"/>
      <protection/>
    </xf>
    <xf numFmtId="196" fontId="6" fillId="0" borderId="0" xfId="59" applyNumberFormat="1" applyFont="1" applyFill="1" applyBorder="1" applyAlignment="1">
      <alignment horizontal="center" vertical="top"/>
      <protection/>
    </xf>
    <xf numFmtId="0" fontId="6" fillId="0" borderId="0" xfId="59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T-59-Q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T-59-Q1" xfId="58"/>
    <cellStyle name="Normal_T-87-Q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22\kw%20group\Users\TOSHIBA\Dropbox\mr\PPM_12-31-2013\PPM_FS_12.31.13_Feb%207-14\PPM_FS_T_12.31.13\PPM_FS_BS_T_12.31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  <sheetName val="SE-conso"/>
      <sheetName val="SE-PPM"/>
      <sheetName val="CF"/>
    </sheetNames>
    <sheetDataSet>
      <sheetData sheetId="0">
        <row r="1">
          <cell r="A1" t="str">
            <v>บริษัท พรพรหมเม็ททอล จำกัด (มหาชน) และบริษัทย่อย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300"/>
  <sheetViews>
    <sheetView zoomScale="130" zoomScaleNormal="130" zoomScaleSheetLayoutView="110" zoomScalePageLayoutView="0" workbookViewId="0" topLeftCell="A1">
      <selection activeCell="G97" sqref="G97"/>
    </sheetView>
  </sheetViews>
  <sheetFormatPr defaultColWidth="9.140625" defaultRowHeight="18" customHeight="1"/>
  <cols>
    <col min="1" max="1" width="1.8515625" style="30" customWidth="1"/>
    <col min="2" max="2" width="1.7109375" style="30" customWidth="1"/>
    <col min="3" max="4" width="2.28125" style="30" customWidth="1"/>
    <col min="5" max="5" width="11.421875" style="30" customWidth="1"/>
    <col min="6" max="6" width="16.00390625" style="30" customWidth="1"/>
    <col min="7" max="7" width="7.140625" style="30" customWidth="1"/>
    <col min="8" max="8" width="1.28515625" style="30" customWidth="1"/>
    <col min="9" max="9" width="13.00390625" style="60" customWidth="1"/>
    <col min="10" max="10" width="1.28515625" style="30" customWidth="1"/>
    <col min="11" max="11" width="13.00390625" style="60" customWidth="1"/>
    <col min="12" max="12" width="1.28515625" style="30" customWidth="1"/>
    <col min="13" max="13" width="13.00390625" style="29" customWidth="1"/>
    <col min="14" max="14" width="1.28515625" style="30" customWidth="1"/>
    <col min="15" max="15" width="13.00390625" style="60" customWidth="1"/>
    <col min="16" max="16" width="9.28125" style="30" customWidth="1"/>
    <col min="17" max="17" width="7.421875" style="30" bestFit="1" customWidth="1"/>
    <col min="18" max="18" width="8.28125" style="30" bestFit="1" customWidth="1"/>
    <col min="19" max="19" width="6.57421875" style="30" bestFit="1" customWidth="1"/>
    <col min="20" max="20" width="9.140625" style="30" customWidth="1"/>
    <col min="21" max="21" width="15.57421875" style="30" customWidth="1"/>
    <col min="22" max="16384" width="9.140625" style="30" customWidth="1"/>
  </cols>
  <sheetData>
    <row r="1" spans="1:15" s="122" customFormat="1" ht="20.25" customHeight="1">
      <c r="A1" s="65" t="s">
        <v>117</v>
      </c>
      <c r="B1" s="65"/>
      <c r="C1" s="65"/>
      <c r="D1" s="65"/>
      <c r="E1" s="65"/>
      <c r="F1" s="65"/>
      <c r="G1" s="65"/>
      <c r="H1" s="158"/>
      <c r="I1" s="36"/>
      <c r="J1" s="158"/>
      <c r="K1" s="36"/>
      <c r="M1" s="79"/>
      <c r="N1" s="158"/>
      <c r="O1" s="36"/>
    </row>
    <row r="2" spans="1:15" s="122" customFormat="1" ht="20.25" customHeight="1">
      <c r="A2" s="65" t="s">
        <v>71</v>
      </c>
      <c r="B2" s="165"/>
      <c r="C2" s="165"/>
      <c r="D2" s="165"/>
      <c r="E2" s="165"/>
      <c r="F2" s="165"/>
      <c r="G2" s="158"/>
      <c r="H2" s="158"/>
      <c r="I2" s="27"/>
      <c r="J2" s="159"/>
      <c r="K2" s="27"/>
      <c r="M2" s="39"/>
      <c r="N2" s="159"/>
      <c r="O2" s="27"/>
    </row>
    <row r="3" spans="1:15" s="122" customFormat="1" ht="20.25" customHeight="1">
      <c r="A3" s="65" t="s">
        <v>209</v>
      </c>
      <c r="B3" s="65"/>
      <c r="C3" s="65"/>
      <c r="D3" s="65"/>
      <c r="E3" s="65"/>
      <c r="F3" s="65"/>
      <c r="G3" s="65"/>
      <c r="H3" s="158"/>
      <c r="I3" s="27"/>
      <c r="J3" s="159"/>
      <c r="K3" s="27"/>
      <c r="M3" s="39"/>
      <c r="N3" s="159"/>
      <c r="O3" s="27"/>
    </row>
    <row r="4" spans="9:15" ht="19.5" customHeight="1">
      <c r="I4" s="28"/>
      <c r="J4" s="51"/>
      <c r="K4" s="28"/>
      <c r="M4" s="38"/>
      <c r="N4" s="51"/>
      <c r="O4" s="28"/>
    </row>
    <row r="5" spans="1:15" ht="19.5" customHeight="1">
      <c r="A5" s="59" t="s">
        <v>0</v>
      </c>
      <c r="I5" s="28"/>
      <c r="J5" s="51"/>
      <c r="K5" s="28"/>
      <c r="M5" s="38"/>
      <c r="N5" s="51"/>
      <c r="O5" s="28"/>
    </row>
    <row r="6" spans="1:15" ht="20.25" customHeight="1">
      <c r="A6" s="59"/>
      <c r="I6" s="256" t="s">
        <v>44</v>
      </c>
      <c r="J6" s="256"/>
      <c r="K6" s="256"/>
      <c r="L6" s="256"/>
      <c r="M6" s="256"/>
      <c r="N6" s="256"/>
      <c r="O6" s="256"/>
    </row>
    <row r="7" spans="1:15" ht="19.5" customHeight="1">
      <c r="A7" s="60"/>
      <c r="B7" s="60"/>
      <c r="C7" s="60"/>
      <c r="D7" s="60"/>
      <c r="E7" s="60"/>
      <c r="F7" s="60"/>
      <c r="G7" s="60"/>
      <c r="H7" s="60"/>
      <c r="I7" s="253" t="s">
        <v>97</v>
      </c>
      <c r="J7" s="253"/>
      <c r="K7" s="253"/>
      <c r="L7" s="166"/>
      <c r="M7" s="253" t="s">
        <v>98</v>
      </c>
      <c r="N7" s="253"/>
      <c r="O7" s="253"/>
    </row>
    <row r="8" spans="1:15" ht="19.5" customHeight="1">
      <c r="A8" s="60"/>
      <c r="B8" s="60"/>
      <c r="C8" s="60"/>
      <c r="D8" s="60"/>
      <c r="E8" s="60"/>
      <c r="F8" s="60"/>
      <c r="G8" s="60"/>
      <c r="H8" s="60"/>
      <c r="I8" s="224" t="s">
        <v>210</v>
      </c>
      <c r="J8" s="39"/>
      <c r="K8" s="224" t="s">
        <v>193</v>
      </c>
      <c r="L8" s="51"/>
      <c r="M8" s="224" t="s">
        <v>210</v>
      </c>
      <c r="N8" s="39"/>
      <c r="O8" s="224" t="s">
        <v>193</v>
      </c>
    </row>
    <row r="9" spans="1:15" ht="19.5" customHeight="1">
      <c r="A9" s="60"/>
      <c r="B9" s="60"/>
      <c r="C9" s="60"/>
      <c r="D9" s="60"/>
      <c r="E9" s="60"/>
      <c r="F9" s="60"/>
      <c r="G9" s="60"/>
      <c r="H9" s="60"/>
      <c r="I9" s="27" t="s">
        <v>90</v>
      </c>
      <c r="J9" s="39"/>
      <c r="K9" s="225"/>
      <c r="L9" s="51"/>
      <c r="M9" s="27" t="s">
        <v>90</v>
      </c>
      <c r="N9" s="39"/>
      <c r="O9" s="225"/>
    </row>
    <row r="10" spans="1:15" ht="19.5" customHeight="1">
      <c r="A10" s="60"/>
      <c r="B10" s="60"/>
      <c r="C10" s="60"/>
      <c r="D10" s="60"/>
      <c r="E10" s="60"/>
      <c r="F10" s="60"/>
      <c r="G10" s="167" t="s">
        <v>1</v>
      </c>
      <c r="H10" s="60"/>
      <c r="I10" s="172" t="s">
        <v>91</v>
      </c>
      <c r="J10" s="27"/>
      <c r="K10" s="160" t="s">
        <v>192</v>
      </c>
      <c r="M10" s="172" t="s">
        <v>91</v>
      </c>
      <c r="N10" s="27"/>
      <c r="O10" s="160" t="s">
        <v>192</v>
      </c>
    </row>
    <row r="11" spans="1:15" ht="5.25" customHeight="1">
      <c r="A11" s="60"/>
      <c r="B11" s="60"/>
      <c r="C11" s="60"/>
      <c r="D11" s="60"/>
      <c r="E11" s="60"/>
      <c r="F11" s="60"/>
      <c r="G11" s="154"/>
      <c r="H11" s="27"/>
      <c r="I11" s="223"/>
      <c r="J11" s="28"/>
      <c r="K11" s="161"/>
      <c r="M11" s="39"/>
      <c r="N11" s="28"/>
      <c r="O11" s="161"/>
    </row>
    <row r="12" spans="1:15" ht="19.5" customHeight="1">
      <c r="A12" s="58" t="s">
        <v>2</v>
      </c>
      <c r="B12" s="60"/>
      <c r="C12" s="60"/>
      <c r="D12" s="60"/>
      <c r="E12" s="60"/>
      <c r="F12" s="60"/>
      <c r="G12" s="61"/>
      <c r="H12" s="60"/>
      <c r="I12" s="52"/>
      <c r="J12" s="52"/>
      <c r="K12" s="52"/>
      <c r="M12" s="107"/>
      <c r="N12" s="52"/>
      <c r="O12" s="52"/>
    </row>
    <row r="13" spans="1:15" ht="19.5" customHeight="1">
      <c r="A13" s="60" t="s">
        <v>3</v>
      </c>
      <c r="B13" s="60"/>
      <c r="C13" s="60"/>
      <c r="D13" s="60"/>
      <c r="E13" s="60"/>
      <c r="F13" s="60"/>
      <c r="G13" s="62"/>
      <c r="H13" s="60"/>
      <c r="I13" s="29">
        <v>11629</v>
      </c>
      <c r="J13" s="32"/>
      <c r="K13" s="29">
        <v>126066</v>
      </c>
      <c r="M13" s="29">
        <v>7160</v>
      </c>
      <c r="N13" s="32"/>
      <c r="O13" s="29">
        <v>106964</v>
      </c>
    </row>
    <row r="14" spans="1:15" ht="19.5" customHeight="1">
      <c r="A14" s="60" t="s">
        <v>70</v>
      </c>
      <c r="B14" s="60"/>
      <c r="C14" s="60"/>
      <c r="D14" s="60"/>
      <c r="E14" s="60"/>
      <c r="F14" s="60"/>
      <c r="G14" s="62"/>
      <c r="H14" s="60"/>
      <c r="I14" s="29">
        <v>2</v>
      </c>
      <c r="J14" s="32"/>
      <c r="K14" s="29">
        <v>2</v>
      </c>
      <c r="M14" s="29">
        <v>2</v>
      </c>
      <c r="N14" s="32"/>
      <c r="O14" s="29">
        <v>2</v>
      </c>
    </row>
    <row r="15" spans="1:15" ht="19.5" customHeight="1">
      <c r="A15" s="60" t="s">
        <v>78</v>
      </c>
      <c r="B15" s="60"/>
      <c r="C15" s="60"/>
      <c r="D15" s="60"/>
      <c r="E15" s="60"/>
      <c r="F15" s="60"/>
      <c r="H15" s="60"/>
      <c r="I15" s="29"/>
      <c r="J15" s="32"/>
      <c r="K15" s="29"/>
      <c r="N15" s="32"/>
      <c r="O15" s="29"/>
    </row>
    <row r="16" spans="1:15" ht="19.5" customHeight="1">
      <c r="A16" s="68" t="s">
        <v>8</v>
      </c>
      <c r="B16" s="60" t="s">
        <v>122</v>
      </c>
      <c r="D16" s="60"/>
      <c r="E16" s="60"/>
      <c r="F16" s="60"/>
      <c r="G16" s="238">
        <v>3</v>
      </c>
      <c r="H16" s="60"/>
      <c r="I16" s="29">
        <v>0</v>
      </c>
      <c r="J16" s="32"/>
      <c r="K16" s="129">
        <v>140</v>
      </c>
      <c r="M16" s="29">
        <v>19263</v>
      </c>
      <c r="N16" s="32"/>
      <c r="O16" s="29">
        <v>17083</v>
      </c>
    </row>
    <row r="17" spans="1:15" ht="19.5" customHeight="1">
      <c r="A17" s="68" t="s">
        <v>8</v>
      </c>
      <c r="B17" s="60" t="s">
        <v>123</v>
      </c>
      <c r="D17" s="60"/>
      <c r="E17" s="60"/>
      <c r="F17" s="60"/>
      <c r="G17" s="238">
        <v>4</v>
      </c>
      <c r="H17" s="60"/>
      <c r="I17" s="29">
        <v>290956</v>
      </c>
      <c r="J17" s="32"/>
      <c r="K17" s="29">
        <v>218494</v>
      </c>
      <c r="M17" s="29">
        <v>232832</v>
      </c>
      <c r="N17" s="32"/>
      <c r="O17" s="29">
        <v>194074</v>
      </c>
    </row>
    <row r="18" spans="1:15" ht="19.5" customHeight="1">
      <c r="A18" s="63" t="s">
        <v>219</v>
      </c>
      <c r="B18" s="60"/>
      <c r="C18" s="60"/>
      <c r="D18" s="60"/>
      <c r="E18" s="60"/>
      <c r="F18" s="60"/>
      <c r="G18" s="238"/>
      <c r="H18" s="60"/>
      <c r="I18" s="29"/>
      <c r="J18" s="32"/>
      <c r="K18" s="129"/>
      <c r="N18" s="32"/>
      <c r="O18" s="29"/>
    </row>
    <row r="19" spans="1:15" ht="19.5" customHeight="1">
      <c r="A19" s="80"/>
      <c r="B19" s="60" t="s">
        <v>218</v>
      </c>
      <c r="C19" s="60"/>
      <c r="D19" s="60"/>
      <c r="E19" s="60"/>
      <c r="F19" s="60"/>
      <c r="G19" s="238">
        <v>3</v>
      </c>
      <c r="H19" s="60"/>
      <c r="I19" s="29">
        <v>0</v>
      </c>
      <c r="J19" s="32"/>
      <c r="K19" s="129">
        <v>0</v>
      </c>
      <c r="M19" s="29">
        <v>12000</v>
      </c>
      <c r="N19" s="32"/>
      <c r="O19" s="29">
        <v>0</v>
      </c>
    </row>
    <row r="20" spans="1:15" ht="19.5" customHeight="1">
      <c r="A20" s="63" t="s">
        <v>187</v>
      </c>
      <c r="B20" s="60"/>
      <c r="C20" s="60"/>
      <c r="D20" s="60"/>
      <c r="E20" s="60"/>
      <c r="F20" s="60"/>
      <c r="G20" s="238"/>
      <c r="H20" s="60"/>
      <c r="I20" s="29"/>
      <c r="J20" s="32"/>
      <c r="K20" s="29"/>
      <c r="N20" s="32"/>
      <c r="O20" s="29"/>
    </row>
    <row r="21" spans="1:15" ht="19.5" customHeight="1">
      <c r="A21" s="80"/>
      <c r="B21" s="60" t="s">
        <v>99</v>
      </c>
      <c r="C21" s="60"/>
      <c r="D21" s="60"/>
      <c r="E21" s="60"/>
      <c r="F21" s="60"/>
      <c r="G21" s="238">
        <v>3</v>
      </c>
      <c r="H21" s="60"/>
      <c r="I21" s="29">
        <v>0</v>
      </c>
      <c r="J21" s="32"/>
      <c r="K21" s="129">
        <v>0</v>
      </c>
      <c r="M21" s="29">
        <v>21082</v>
      </c>
      <c r="N21" s="32"/>
      <c r="O21" s="29">
        <v>33111</v>
      </c>
    </row>
    <row r="22" spans="1:15" ht="19.5" customHeight="1">
      <c r="A22" s="63" t="s">
        <v>169</v>
      </c>
      <c r="B22" s="60"/>
      <c r="C22" s="60"/>
      <c r="D22" s="60"/>
      <c r="E22" s="60"/>
      <c r="F22" s="60"/>
      <c r="G22" s="238">
        <v>3</v>
      </c>
      <c r="H22" s="60"/>
      <c r="I22" s="29">
        <v>0</v>
      </c>
      <c r="J22" s="32"/>
      <c r="K22" s="129">
        <v>0</v>
      </c>
      <c r="M22" s="29">
        <v>17</v>
      </c>
      <c r="N22" s="32"/>
      <c r="O22" s="29">
        <v>4</v>
      </c>
    </row>
    <row r="23" spans="1:15" ht="19.5" customHeight="1">
      <c r="A23" s="63" t="s">
        <v>79</v>
      </c>
      <c r="B23" s="60"/>
      <c r="C23" s="60"/>
      <c r="D23" s="60"/>
      <c r="E23" s="60"/>
      <c r="F23" s="60"/>
      <c r="G23" s="238"/>
      <c r="H23" s="60"/>
      <c r="I23" s="29">
        <v>572442</v>
      </c>
      <c r="J23" s="32"/>
      <c r="K23" s="29">
        <v>570555</v>
      </c>
      <c r="M23" s="29">
        <v>503318</v>
      </c>
      <c r="N23" s="32"/>
      <c r="O23" s="29">
        <v>531155</v>
      </c>
    </row>
    <row r="24" spans="1:15" ht="19.5" customHeight="1">
      <c r="A24" s="60" t="s">
        <v>4</v>
      </c>
      <c r="B24" s="60"/>
      <c r="C24" s="60"/>
      <c r="D24" s="60"/>
      <c r="E24" s="60"/>
      <c r="F24" s="60"/>
      <c r="G24" s="238">
        <v>5</v>
      </c>
      <c r="H24" s="60"/>
      <c r="I24" s="29">
        <v>51828</v>
      </c>
      <c r="J24" s="32"/>
      <c r="K24" s="29">
        <v>14487</v>
      </c>
      <c r="M24" s="29">
        <v>11969</v>
      </c>
      <c r="N24" s="32"/>
      <c r="O24" s="29">
        <v>1499</v>
      </c>
    </row>
    <row r="25" spans="1:15" ht="19.5" customHeight="1">
      <c r="A25" s="58" t="s">
        <v>5</v>
      </c>
      <c r="B25" s="60"/>
      <c r="C25" s="60"/>
      <c r="D25" s="60"/>
      <c r="E25" s="60"/>
      <c r="F25" s="60"/>
      <c r="G25" s="239"/>
      <c r="H25" s="60"/>
      <c r="I25" s="31">
        <f>SUM(I13:I24)</f>
        <v>926857</v>
      </c>
      <c r="J25" s="32"/>
      <c r="K25" s="31">
        <f>SUM(K13:K24)</f>
        <v>929744</v>
      </c>
      <c r="M25" s="104">
        <f>SUM(M13:M24)</f>
        <v>807643</v>
      </c>
      <c r="N25" s="32"/>
      <c r="O25" s="31">
        <f>SUM(O13:O24)</f>
        <v>883892</v>
      </c>
    </row>
    <row r="26" spans="1:15" ht="19.5" customHeight="1">
      <c r="A26" s="58"/>
      <c r="B26" s="60"/>
      <c r="C26" s="60"/>
      <c r="D26" s="60"/>
      <c r="E26" s="60"/>
      <c r="F26" s="60"/>
      <c r="G26" s="239"/>
      <c r="H26" s="60"/>
      <c r="I26" s="164"/>
      <c r="J26" s="32"/>
      <c r="K26" s="164"/>
      <c r="M26" s="106"/>
      <c r="N26" s="32"/>
      <c r="O26" s="164"/>
    </row>
    <row r="27" spans="1:16" ht="19.5" customHeight="1">
      <c r="A27" s="58" t="s">
        <v>6</v>
      </c>
      <c r="B27" s="60"/>
      <c r="C27" s="60"/>
      <c r="D27" s="60"/>
      <c r="E27" s="60"/>
      <c r="F27" s="60"/>
      <c r="G27" s="239"/>
      <c r="H27" s="36"/>
      <c r="I27" s="44"/>
      <c r="J27" s="44"/>
      <c r="K27" s="44"/>
      <c r="L27" s="51"/>
      <c r="M27" s="39"/>
      <c r="N27" s="44"/>
      <c r="O27" s="44"/>
      <c r="P27" s="51"/>
    </row>
    <row r="28" spans="1:15" ht="19.5" customHeight="1">
      <c r="A28" s="63" t="s">
        <v>172</v>
      </c>
      <c r="B28" s="60"/>
      <c r="C28" s="60"/>
      <c r="D28" s="60"/>
      <c r="E28" s="60"/>
      <c r="F28" s="60"/>
      <c r="G28" s="238">
        <v>7</v>
      </c>
      <c r="H28" s="36"/>
      <c r="I28" s="29">
        <v>70120</v>
      </c>
      <c r="J28" s="32"/>
      <c r="K28" s="29">
        <v>70120</v>
      </c>
      <c r="M28" s="29">
        <v>70120</v>
      </c>
      <c r="N28" s="32"/>
      <c r="O28" s="29">
        <v>70120</v>
      </c>
    </row>
    <row r="29" spans="1:15" ht="19.5" customHeight="1">
      <c r="A29" s="63" t="s">
        <v>101</v>
      </c>
      <c r="B29" s="60"/>
      <c r="C29" s="60"/>
      <c r="D29" s="60"/>
      <c r="E29" s="60"/>
      <c r="F29" s="60"/>
      <c r="G29" s="238" t="s">
        <v>207</v>
      </c>
      <c r="H29" s="36"/>
      <c r="I29" s="29">
        <v>0</v>
      </c>
      <c r="J29" s="32"/>
      <c r="K29" s="29">
        <v>0</v>
      </c>
      <c r="M29" s="29">
        <v>65676</v>
      </c>
      <c r="N29" s="32"/>
      <c r="O29" s="29">
        <v>65676</v>
      </c>
    </row>
    <row r="30" spans="1:15" ht="19.5" customHeight="1">
      <c r="A30" s="63" t="s">
        <v>188</v>
      </c>
      <c r="B30" s="60"/>
      <c r="C30" s="60"/>
      <c r="D30" s="60"/>
      <c r="E30" s="60"/>
      <c r="F30" s="60"/>
      <c r="G30" s="238">
        <v>3</v>
      </c>
      <c r="H30" s="36"/>
      <c r="I30" s="29">
        <v>0</v>
      </c>
      <c r="J30" s="32"/>
      <c r="K30" s="29">
        <v>0</v>
      </c>
      <c r="M30" s="29">
        <v>47250</v>
      </c>
      <c r="N30" s="32"/>
      <c r="O30" s="29">
        <v>41250</v>
      </c>
    </row>
    <row r="31" spans="1:15" ht="19.5" customHeight="1">
      <c r="A31" s="41" t="s">
        <v>100</v>
      </c>
      <c r="B31" s="41"/>
      <c r="C31" s="60"/>
      <c r="D31" s="60"/>
      <c r="E31" s="60"/>
      <c r="F31" s="60"/>
      <c r="G31" s="238"/>
      <c r="H31" s="36"/>
      <c r="I31" s="29">
        <v>238197</v>
      </c>
      <c r="J31" s="32"/>
      <c r="K31" s="29">
        <v>239444</v>
      </c>
      <c r="M31" s="29">
        <v>238197</v>
      </c>
      <c r="N31" s="32"/>
      <c r="O31" s="29">
        <v>239444</v>
      </c>
    </row>
    <row r="32" spans="1:15" ht="19.5" customHeight="1">
      <c r="A32" s="60" t="s">
        <v>80</v>
      </c>
      <c r="B32" s="60"/>
      <c r="C32" s="60"/>
      <c r="D32" s="60"/>
      <c r="E32" s="60"/>
      <c r="F32" s="60"/>
      <c r="G32" s="244" t="s">
        <v>208</v>
      </c>
      <c r="H32" s="36"/>
      <c r="I32" s="29">
        <v>280931</v>
      </c>
      <c r="J32" s="32"/>
      <c r="K32" s="29">
        <v>289506</v>
      </c>
      <c r="M32" s="29">
        <v>62786</v>
      </c>
      <c r="N32" s="32"/>
      <c r="O32" s="29">
        <v>64508</v>
      </c>
    </row>
    <row r="33" spans="1:15" ht="19.5" customHeight="1">
      <c r="A33" s="41" t="s">
        <v>81</v>
      </c>
      <c r="B33" s="41"/>
      <c r="C33" s="60"/>
      <c r="D33" s="60"/>
      <c r="E33" s="60"/>
      <c r="F33" s="60"/>
      <c r="G33" s="238"/>
      <c r="H33" s="36"/>
      <c r="I33" s="29">
        <v>4930</v>
      </c>
      <c r="J33" s="32"/>
      <c r="K33" s="29">
        <v>5629</v>
      </c>
      <c r="M33" s="29">
        <v>4930</v>
      </c>
      <c r="N33" s="32"/>
      <c r="O33" s="29">
        <v>5629</v>
      </c>
    </row>
    <row r="34" spans="1:15" ht="19.5" customHeight="1">
      <c r="A34" s="41" t="s">
        <v>93</v>
      </c>
      <c r="B34" s="41"/>
      <c r="C34" s="60"/>
      <c r="D34" s="60"/>
      <c r="E34" s="60"/>
      <c r="F34" s="60"/>
      <c r="G34" s="226"/>
      <c r="H34" s="36"/>
      <c r="I34" s="29">
        <v>7071</v>
      </c>
      <c r="J34" s="32"/>
      <c r="K34" s="29">
        <v>5511</v>
      </c>
      <c r="M34" s="29">
        <v>6369</v>
      </c>
      <c r="N34" s="32"/>
      <c r="O34" s="29">
        <v>5074</v>
      </c>
    </row>
    <row r="35" spans="1:15" ht="19.5" customHeight="1">
      <c r="A35" s="60" t="s">
        <v>7</v>
      </c>
      <c r="B35" s="41"/>
      <c r="C35" s="60"/>
      <c r="D35" s="60"/>
      <c r="E35" s="60"/>
      <c r="F35" s="60"/>
      <c r="G35" s="62"/>
      <c r="H35" s="36"/>
      <c r="I35" s="29">
        <v>9431</v>
      </c>
      <c r="J35" s="32"/>
      <c r="K35" s="29">
        <v>8149</v>
      </c>
      <c r="M35" s="29">
        <v>4124</v>
      </c>
      <c r="N35" s="32">
        <v>3450</v>
      </c>
      <c r="O35" s="29">
        <v>4168</v>
      </c>
    </row>
    <row r="36" spans="1:15" ht="19.5" customHeight="1">
      <c r="A36" s="58" t="s">
        <v>9</v>
      </c>
      <c r="B36" s="60"/>
      <c r="C36" s="60"/>
      <c r="D36" s="60"/>
      <c r="E36" s="60"/>
      <c r="F36" s="60"/>
      <c r="G36" s="61"/>
      <c r="H36" s="36"/>
      <c r="I36" s="31">
        <f>SUM(I28:I35)</f>
        <v>610680</v>
      </c>
      <c r="J36" s="32"/>
      <c r="K36" s="31">
        <f>SUM(K28:K35)</f>
        <v>618359</v>
      </c>
      <c r="M36" s="104">
        <f>SUM(M28:M35)</f>
        <v>499452</v>
      </c>
      <c r="N36" s="32"/>
      <c r="O36" s="31">
        <f>SUM(O28:O35)</f>
        <v>495869</v>
      </c>
    </row>
    <row r="37" spans="1:15" ht="19.5" customHeight="1">
      <c r="A37" s="58"/>
      <c r="B37" s="60"/>
      <c r="C37" s="60"/>
      <c r="D37" s="60"/>
      <c r="E37" s="60"/>
      <c r="F37" s="60"/>
      <c r="G37" s="239"/>
      <c r="H37" s="60"/>
      <c r="I37" s="164"/>
      <c r="J37" s="32"/>
      <c r="K37" s="164"/>
      <c r="M37" s="106"/>
      <c r="N37" s="32"/>
      <c r="O37" s="164"/>
    </row>
    <row r="38" spans="1:15" ht="19.5" customHeight="1" thickBot="1">
      <c r="A38" s="58" t="s">
        <v>10</v>
      </c>
      <c r="B38" s="60"/>
      <c r="C38" s="60"/>
      <c r="D38" s="60"/>
      <c r="E38" s="60"/>
      <c r="F38" s="60"/>
      <c r="G38" s="61"/>
      <c r="H38" s="60"/>
      <c r="I38" s="162">
        <f>+I25+I36</f>
        <v>1537537</v>
      </c>
      <c r="J38" s="32"/>
      <c r="K38" s="162">
        <f>+K25+K36</f>
        <v>1548103</v>
      </c>
      <c r="M38" s="108">
        <f>+M25+M36</f>
        <v>1307095</v>
      </c>
      <c r="N38" s="32"/>
      <c r="O38" s="162">
        <f>+O25+O36</f>
        <v>1379761</v>
      </c>
    </row>
    <row r="39" spans="1:15" ht="20.25" customHeight="1" thickTop="1">
      <c r="A39" s="59" t="str">
        <f>A1</f>
        <v>บริษัท พรพรหมเม็ททอล จำกัด (มหาชน) และบริษัทย่อย</v>
      </c>
      <c r="B39" s="168"/>
      <c r="C39" s="168"/>
      <c r="D39" s="168"/>
      <c r="E39" s="168"/>
      <c r="F39" s="168"/>
      <c r="G39" s="36"/>
      <c r="H39" s="36"/>
      <c r="I39" s="36"/>
      <c r="J39" s="36"/>
      <c r="K39" s="36"/>
      <c r="M39" s="79"/>
      <c r="N39" s="36"/>
      <c r="O39" s="36"/>
    </row>
    <row r="40" spans="1:15" ht="20.25" customHeight="1">
      <c r="A40" s="65" t="s">
        <v>71</v>
      </c>
      <c r="B40" s="169"/>
      <c r="C40" s="169"/>
      <c r="D40" s="169"/>
      <c r="E40" s="169"/>
      <c r="F40" s="169"/>
      <c r="G40" s="170"/>
      <c r="H40" s="36"/>
      <c r="I40" s="27"/>
      <c r="J40" s="27"/>
      <c r="K40" s="27"/>
      <c r="M40" s="39"/>
      <c r="N40" s="27"/>
      <c r="O40" s="27"/>
    </row>
    <row r="41" spans="1:15" ht="20.25" customHeight="1">
      <c r="A41" s="65" t="str">
        <f>A3</f>
        <v>ณ วันที่ 30 มิถุนายน 2560 และวันที่ 31 ธันวาคม 2559 </v>
      </c>
      <c r="B41" s="171"/>
      <c r="C41" s="171"/>
      <c r="D41" s="171"/>
      <c r="E41" s="171"/>
      <c r="F41" s="171"/>
      <c r="G41" s="171"/>
      <c r="H41" s="36"/>
      <c r="I41" s="27"/>
      <c r="J41" s="27"/>
      <c r="K41" s="27"/>
      <c r="M41" s="39"/>
      <c r="N41" s="27"/>
      <c r="O41" s="27"/>
    </row>
    <row r="42" spans="1:15" ht="19.5" customHeight="1">
      <c r="A42" s="60"/>
      <c r="B42" s="60"/>
      <c r="C42" s="60"/>
      <c r="D42" s="60"/>
      <c r="E42" s="60"/>
      <c r="F42" s="60"/>
      <c r="G42" s="60"/>
      <c r="H42" s="60"/>
      <c r="I42" s="28"/>
      <c r="J42" s="28"/>
      <c r="K42" s="28"/>
      <c r="M42" s="38"/>
      <c r="N42" s="28"/>
      <c r="O42" s="28"/>
    </row>
    <row r="43" spans="1:15" ht="19.5" customHeight="1">
      <c r="A43" s="65" t="s">
        <v>11</v>
      </c>
      <c r="B43" s="50"/>
      <c r="C43" s="50"/>
      <c r="D43" s="50"/>
      <c r="E43" s="50"/>
      <c r="F43" s="50"/>
      <c r="G43" s="36"/>
      <c r="H43" s="36"/>
      <c r="I43" s="27"/>
      <c r="J43" s="27"/>
      <c r="K43" s="27"/>
      <c r="M43" s="39"/>
      <c r="N43" s="27"/>
      <c r="O43" s="27"/>
    </row>
    <row r="44" spans="1:15" ht="20.25" customHeight="1">
      <c r="A44" s="65"/>
      <c r="B44" s="50"/>
      <c r="C44" s="50"/>
      <c r="D44" s="50"/>
      <c r="E44" s="50"/>
      <c r="F44" s="50"/>
      <c r="G44" s="36"/>
      <c r="H44" s="36"/>
      <c r="I44" s="256" t="s">
        <v>44</v>
      </c>
      <c r="J44" s="256"/>
      <c r="K44" s="256"/>
      <c r="L44" s="256"/>
      <c r="M44" s="256"/>
      <c r="N44" s="256"/>
      <c r="O44" s="256"/>
    </row>
    <row r="45" spans="1:15" ht="19.5" customHeight="1">
      <c r="A45" s="60"/>
      <c r="B45" s="60"/>
      <c r="C45" s="60"/>
      <c r="D45" s="60"/>
      <c r="E45" s="60"/>
      <c r="F45" s="60"/>
      <c r="G45" s="60"/>
      <c r="H45" s="60"/>
      <c r="I45" s="253" t="s">
        <v>97</v>
      </c>
      <c r="J45" s="253"/>
      <c r="K45" s="253"/>
      <c r="L45" s="166"/>
      <c r="M45" s="253" t="s">
        <v>98</v>
      </c>
      <c r="N45" s="253"/>
      <c r="O45" s="253"/>
    </row>
    <row r="46" spans="1:15" ht="19.5" customHeight="1">
      <c r="A46" s="60"/>
      <c r="B46" s="60"/>
      <c r="C46" s="60"/>
      <c r="D46" s="60"/>
      <c r="E46" s="60"/>
      <c r="F46" s="60"/>
      <c r="G46" s="60"/>
      <c r="H46" s="60"/>
      <c r="I46" s="224" t="s">
        <v>210</v>
      </c>
      <c r="J46" s="39"/>
      <c r="K46" s="224" t="s">
        <v>193</v>
      </c>
      <c r="L46" s="51"/>
      <c r="M46" s="224" t="s">
        <v>210</v>
      </c>
      <c r="N46" s="39"/>
      <c r="O46" s="224" t="s">
        <v>193</v>
      </c>
    </row>
    <row r="47" spans="1:15" ht="19.5" customHeight="1">
      <c r="A47" s="60"/>
      <c r="B47" s="60"/>
      <c r="C47" s="60"/>
      <c r="D47" s="60"/>
      <c r="E47" s="60"/>
      <c r="F47" s="60"/>
      <c r="G47" s="60"/>
      <c r="H47" s="60"/>
      <c r="I47" s="27" t="s">
        <v>90</v>
      </c>
      <c r="J47" s="39"/>
      <c r="K47" s="225"/>
      <c r="L47" s="51"/>
      <c r="M47" s="27" t="s">
        <v>90</v>
      </c>
      <c r="N47" s="39"/>
      <c r="O47" s="225"/>
    </row>
    <row r="48" spans="1:15" ht="19.5" customHeight="1">
      <c r="A48" s="60"/>
      <c r="B48" s="60"/>
      <c r="C48" s="60"/>
      <c r="D48" s="60"/>
      <c r="E48" s="60"/>
      <c r="F48" s="60"/>
      <c r="G48" s="167" t="s">
        <v>1</v>
      </c>
      <c r="H48" s="60"/>
      <c r="I48" s="172" t="s">
        <v>91</v>
      </c>
      <c r="J48" s="27"/>
      <c r="K48" s="172" t="s">
        <v>192</v>
      </c>
      <c r="M48" s="172" t="s">
        <v>91</v>
      </c>
      <c r="N48" s="27"/>
      <c r="O48" s="172" t="s">
        <v>192</v>
      </c>
    </row>
    <row r="49" spans="1:15" ht="5.25" customHeight="1">
      <c r="A49" s="60"/>
      <c r="B49" s="60"/>
      <c r="C49" s="60"/>
      <c r="D49" s="60"/>
      <c r="E49" s="60"/>
      <c r="F49" s="60"/>
      <c r="G49" s="154"/>
      <c r="H49" s="27"/>
      <c r="I49" s="223"/>
      <c r="J49" s="28"/>
      <c r="K49" s="161"/>
      <c r="M49" s="39"/>
      <c r="N49" s="28"/>
      <c r="O49" s="161"/>
    </row>
    <row r="50" spans="1:15" ht="19.5" customHeight="1">
      <c r="A50" s="58" t="s">
        <v>12</v>
      </c>
      <c r="B50" s="60"/>
      <c r="C50" s="60"/>
      <c r="D50" s="60"/>
      <c r="E50" s="60"/>
      <c r="F50" s="60"/>
      <c r="G50" s="62"/>
      <c r="H50" s="60"/>
      <c r="I50" s="48"/>
      <c r="J50" s="48"/>
      <c r="K50" s="48"/>
      <c r="N50" s="48"/>
      <c r="O50" s="48"/>
    </row>
    <row r="51" spans="1:15" ht="19.5" customHeight="1">
      <c r="A51" s="60" t="s">
        <v>61</v>
      </c>
      <c r="B51" s="60"/>
      <c r="C51" s="60"/>
      <c r="D51" s="60"/>
      <c r="E51" s="60"/>
      <c r="F51" s="60"/>
      <c r="G51" s="62"/>
      <c r="H51" s="60"/>
      <c r="I51" s="48"/>
      <c r="J51" s="48"/>
      <c r="K51" s="48"/>
      <c r="N51" s="48"/>
      <c r="O51" s="48"/>
    </row>
    <row r="52" spans="1:15" ht="19.5" customHeight="1">
      <c r="A52" s="63" t="s">
        <v>132</v>
      </c>
      <c r="B52" s="60" t="s">
        <v>64</v>
      </c>
      <c r="C52" s="60"/>
      <c r="D52" s="60"/>
      <c r="E52" s="60"/>
      <c r="F52" s="60"/>
      <c r="G52" s="226"/>
      <c r="H52" s="60"/>
      <c r="I52" s="29">
        <v>355623</v>
      </c>
      <c r="J52" s="32"/>
      <c r="K52" s="29">
        <v>513701</v>
      </c>
      <c r="M52" s="32">
        <v>355623</v>
      </c>
      <c r="N52" s="32"/>
      <c r="O52" s="32">
        <v>495700</v>
      </c>
    </row>
    <row r="53" spans="1:15" ht="19.5" customHeight="1">
      <c r="A53" s="60" t="s">
        <v>42</v>
      </c>
      <c r="B53" s="60"/>
      <c r="C53" s="60"/>
      <c r="D53" s="60"/>
      <c r="E53" s="60"/>
      <c r="F53" s="60"/>
      <c r="G53" s="238"/>
      <c r="H53" s="60"/>
      <c r="I53" s="29"/>
      <c r="J53" s="32"/>
      <c r="K53" s="29"/>
      <c r="N53" s="32"/>
      <c r="O53" s="29"/>
    </row>
    <row r="54" spans="1:15" ht="19.5" customHeight="1">
      <c r="A54" s="68" t="s">
        <v>8</v>
      </c>
      <c r="B54" s="60" t="s">
        <v>122</v>
      </c>
      <c r="D54" s="60"/>
      <c r="E54" s="60"/>
      <c r="F54" s="60"/>
      <c r="G54" s="238">
        <v>3</v>
      </c>
      <c r="H54" s="60"/>
      <c r="I54" s="29">
        <v>6</v>
      </c>
      <c r="J54" s="32"/>
      <c r="K54" s="29">
        <v>12</v>
      </c>
      <c r="M54" s="29">
        <v>6</v>
      </c>
      <c r="N54" s="32"/>
      <c r="O54" s="29">
        <v>12</v>
      </c>
    </row>
    <row r="55" spans="1:21" ht="19.5" customHeight="1">
      <c r="A55" s="68" t="s">
        <v>8</v>
      </c>
      <c r="B55" s="60" t="s">
        <v>123</v>
      </c>
      <c r="D55" s="60"/>
      <c r="E55" s="60"/>
      <c r="F55" s="60"/>
      <c r="G55" s="238"/>
      <c r="H55" s="60"/>
      <c r="I55" s="29">
        <v>109342</v>
      </c>
      <c r="J55" s="32"/>
      <c r="K55" s="29">
        <v>78069</v>
      </c>
      <c r="M55" s="29">
        <v>50750</v>
      </c>
      <c r="N55" s="32"/>
      <c r="O55" s="29">
        <v>68769</v>
      </c>
      <c r="U55" s="70"/>
    </row>
    <row r="56" spans="1:21" ht="19.5" customHeight="1">
      <c r="A56" s="60" t="s">
        <v>240</v>
      </c>
      <c r="B56" s="60"/>
      <c r="C56" s="60"/>
      <c r="D56" s="60"/>
      <c r="E56" s="60"/>
      <c r="F56" s="60"/>
      <c r="G56" s="238">
        <v>3</v>
      </c>
      <c r="H56" s="60"/>
      <c r="I56" s="29">
        <v>2866</v>
      </c>
      <c r="J56" s="32"/>
      <c r="K56" s="29">
        <v>850</v>
      </c>
      <c r="M56" s="29">
        <v>665</v>
      </c>
      <c r="N56" s="32"/>
      <c r="O56" s="29">
        <v>301</v>
      </c>
      <c r="U56" s="70"/>
    </row>
    <row r="57" spans="1:15" ht="19.5" customHeight="1">
      <c r="A57" s="60" t="s">
        <v>220</v>
      </c>
      <c r="B57" s="60"/>
      <c r="C57" s="60"/>
      <c r="D57" s="60"/>
      <c r="E57" s="60"/>
      <c r="F57" s="60"/>
      <c r="G57" s="238"/>
      <c r="H57" s="60"/>
      <c r="I57" s="29"/>
      <c r="J57" s="32"/>
      <c r="K57" s="29"/>
      <c r="N57" s="32"/>
      <c r="O57" s="29"/>
    </row>
    <row r="58" spans="1:15" ht="19.5" customHeight="1">
      <c r="A58" s="80"/>
      <c r="B58" s="60" t="s">
        <v>221</v>
      </c>
      <c r="C58" s="60"/>
      <c r="D58" s="60"/>
      <c r="E58" s="60"/>
      <c r="F58" s="60"/>
      <c r="G58" s="238"/>
      <c r="H58" s="60"/>
      <c r="I58" s="29">
        <v>274</v>
      </c>
      <c r="J58" s="32"/>
      <c r="K58" s="29">
        <v>350</v>
      </c>
      <c r="M58" s="32">
        <v>274</v>
      </c>
      <c r="N58" s="32"/>
      <c r="O58" s="32">
        <v>350</v>
      </c>
    </row>
    <row r="59" spans="1:15" ht="19.5" customHeight="1">
      <c r="A59" s="60" t="s">
        <v>241</v>
      </c>
      <c r="B59" s="60"/>
      <c r="C59" s="60"/>
      <c r="D59" s="60"/>
      <c r="E59" s="60"/>
      <c r="F59" s="60"/>
      <c r="G59" s="238"/>
      <c r="H59" s="60"/>
      <c r="I59" s="29"/>
      <c r="J59" s="32"/>
      <c r="K59" s="29"/>
      <c r="N59" s="32"/>
      <c r="O59" s="29"/>
    </row>
    <row r="60" spans="1:15" ht="19.5" customHeight="1">
      <c r="A60" s="60" t="s">
        <v>132</v>
      </c>
      <c r="B60" s="60" t="s">
        <v>221</v>
      </c>
      <c r="C60" s="60"/>
      <c r="D60" s="60"/>
      <c r="E60" s="60"/>
      <c r="F60" s="60"/>
      <c r="G60" s="238">
        <v>9</v>
      </c>
      <c r="H60" s="60"/>
      <c r="I60" s="29">
        <v>36712</v>
      </c>
      <c r="J60" s="32"/>
      <c r="K60" s="29">
        <v>18903</v>
      </c>
      <c r="M60" s="32">
        <v>1979</v>
      </c>
      <c r="N60" s="32"/>
      <c r="O60" s="32">
        <v>5757</v>
      </c>
    </row>
    <row r="61" spans="1:15" ht="19.5" customHeight="1">
      <c r="A61" s="63" t="s">
        <v>180</v>
      </c>
      <c r="B61" s="60"/>
      <c r="C61" s="60"/>
      <c r="D61" s="60"/>
      <c r="E61" s="60"/>
      <c r="F61" s="60"/>
      <c r="G61" s="238"/>
      <c r="H61" s="60"/>
      <c r="I61" s="29"/>
      <c r="J61" s="32"/>
      <c r="K61" s="29"/>
      <c r="M61" s="32"/>
      <c r="N61" s="32"/>
      <c r="O61" s="32"/>
    </row>
    <row r="62" spans="1:15" ht="19.5" customHeight="1">
      <c r="A62" s="80"/>
      <c r="B62" s="60" t="s">
        <v>181</v>
      </c>
      <c r="C62" s="60"/>
      <c r="D62" s="60"/>
      <c r="E62" s="60"/>
      <c r="F62" s="60"/>
      <c r="G62" s="238">
        <v>3</v>
      </c>
      <c r="H62" s="60"/>
      <c r="I62" s="29">
        <v>28241</v>
      </c>
      <c r="J62" s="32"/>
      <c r="K62" s="29">
        <v>32889</v>
      </c>
      <c r="M62" s="32">
        <v>0</v>
      </c>
      <c r="N62" s="32"/>
      <c r="O62" s="32">
        <v>0</v>
      </c>
    </row>
    <row r="63" spans="1:16" ht="19.5" customHeight="1">
      <c r="A63" s="41" t="s">
        <v>48</v>
      </c>
      <c r="B63" s="60"/>
      <c r="C63" s="60"/>
      <c r="D63" s="60"/>
      <c r="E63" s="60"/>
      <c r="F63" s="60"/>
      <c r="G63" s="238"/>
      <c r="H63" s="60"/>
      <c r="I63" s="29">
        <v>8271</v>
      </c>
      <c r="J63" s="32"/>
      <c r="K63" s="29">
        <v>3285</v>
      </c>
      <c r="L63" s="29"/>
      <c r="M63" s="32">
        <v>8271</v>
      </c>
      <c r="N63" s="29"/>
      <c r="O63" s="32">
        <v>3285</v>
      </c>
      <c r="P63" s="29"/>
    </row>
    <row r="64" spans="1:15" ht="19.5" customHeight="1">
      <c r="A64" s="41" t="s">
        <v>69</v>
      </c>
      <c r="B64" s="60"/>
      <c r="C64" s="60"/>
      <c r="D64" s="60"/>
      <c r="E64" s="60"/>
      <c r="F64" s="60"/>
      <c r="G64" s="238">
        <v>8</v>
      </c>
      <c r="H64" s="60"/>
      <c r="I64" s="29">
        <f>51760+511</f>
        <v>52271</v>
      </c>
      <c r="J64" s="32"/>
      <c r="K64" s="29">
        <v>53545</v>
      </c>
      <c r="M64" s="29">
        <v>16533</v>
      </c>
      <c r="N64" s="32"/>
      <c r="O64" s="29">
        <v>19533</v>
      </c>
    </row>
    <row r="65" spans="1:15" ht="19.5" customHeight="1">
      <c r="A65" s="58" t="s">
        <v>13</v>
      </c>
      <c r="B65" s="41"/>
      <c r="C65" s="60"/>
      <c r="D65" s="60"/>
      <c r="E65" s="60"/>
      <c r="F65" s="60"/>
      <c r="G65" s="245"/>
      <c r="H65" s="60"/>
      <c r="I65" s="31">
        <f>SUM(I52:I64)</f>
        <v>593606</v>
      </c>
      <c r="J65" s="32"/>
      <c r="K65" s="31">
        <f>SUM(K52:K64)</f>
        <v>701604</v>
      </c>
      <c r="M65" s="31">
        <f>SUM(M52:M64)</f>
        <v>434101</v>
      </c>
      <c r="N65" s="32"/>
      <c r="O65" s="31">
        <f>SUM(O52:O64)</f>
        <v>593707</v>
      </c>
    </row>
    <row r="66" spans="1:15" ht="19.5" customHeight="1">
      <c r="A66" s="58"/>
      <c r="B66" s="41"/>
      <c r="C66" s="60"/>
      <c r="D66" s="60"/>
      <c r="E66" s="60"/>
      <c r="F66" s="60"/>
      <c r="G66" s="245"/>
      <c r="H66" s="60"/>
      <c r="I66" s="164"/>
      <c r="J66" s="32"/>
      <c r="K66" s="164"/>
      <c r="M66" s="164"/>
      <c r="N66" s="32"/>
      <c r="O66" s="164"/>
    </row>
    <row r="67" spans="1:16" ht="19.5" customHeight="1">
      <c r="A67" s="58" t="s">
        <v>14</v>
      </c>
      <c r="B67" s="41"/>
      <c r="C67" s="60"/>
      <c r="D67" s="60"/>
      <c r="E67" s="60"/>
      <c r="F67" s="60"/>
      <c r="G67" s="245"/>
      <c r="H67" s="60"/>
      <c r="I67" s="44"/>
      <c r="J67" s="44"/>
      <c r="K67" s="44"/>
      <c r="L67" s="51"/>
      <c r="M67" s="39"/>
      <c r="N67" s="44"/>
      <c r="O67" s="44"/>
      <c r="P67" s="51"/>
    </row>
    <row r="68" spans="1:15" ht="19.5" customHeight="1">
      <c r="A68" s="41" t="s">
        <v>222</v>
      </c>
      <c r="B68" s="60"/>
      <c r="C68" s="60"/>
      <c r="D68" s="60"/>
      <c r="E68" s="60"/>
      <c r="F68" s="60"/>
      <c r="G68" s="238"/>
      <c r="H68" s="60"/>
      <c r="I68" s="32">
        <v>2379</v>
      </c>
      <c r="J68" s="32"/>
      <c r="K68" s="32">
        <v>2738</v>
      </c>
      <c r="M68" s="39">
        <v>595</v>
      </c>
      <c r="N68" s="32"/>
      <c r="O68" s="39">
        <v>711</v>
      </c>
    </row>
    <row r="69" spans="1:15" ht="19.5" customHeight="1">
      <c r="A69" s="41" t="s">
        <v>89</v>
      </c>
      <c r="B69" s="60"/>
      <c r="C69" s="60"/>
      <c r="D69" s="60"/>
      <c r="E69" s="60"/>
      <c r="F69" s="60"/>
      <c r="G69" s="238">
        <v>9</v>
      </c>
      <c r="H69" s="60"/>
      <c r="I69" s="32">
        <v>100036</v>
      </c>
      <c r="J69" s="32"/>
      <c r="K69" s="32">
        <v>72607</v>
      </c>
      <c r="M69" s="39">
        <v>0</v>
      </c>
      <c r="N69" s="32"/>
      <c r="O69" s="39">
        <v>15</v>
      </c>
    </row>
    <row r="70" spans="1:15" ht="19.5" customHeight="1">
      <c r="A70" s="66" t="s">
        <v>173</v>
      </c>
      <c r="B70" s="60"/>
      <c r="C70" s="60"/>
      <c r="D70" s="60"/>
      <c r="E70" s="60"/>
      <c r="F70" s="60"/>
      <c r="G70" s="226"/>
      <c r="H70" s="60"/>
      <c r="I70" s="32"/>
      <c r="J70" s="32"/>
      <c r="K70" s="32"/>
      <c r="N70" s="32"/>
      <c r="O70" s="29"/>
    </row>
    <row r="71" spans="1:15" ht="19.5" customHeight="1">
      <c r="A71" s="81" t="s">
        <v>174</v>
      </c>
      <c r="B71" s="60"/>
      <c r="C71" s="60"/>
      <c r="D71" s="60"/>
      <c r="E71" s="60"/>
      <c r="F71" s="60"/>
      <c r="G71" s="226"/>
      <c r="H71" s="60"/>
      <c r="I71" s="32">
        <v>6430</v>
      </c>
      <c r="J71" s="32"/>
      <c r="K71" s="32">
        <v>6283</v>
      </c>
      <c r="M71" s="29">
        <v>5632</v>
      </c>
      <c r="N71" s="32"/>
      <c r="O71" s="29">
        <v>5502</v>
      </c>
    </row>
    <row r="72" spans="1:15" ht="19.5" customHeight="1">
      <c r="A72" s="82" t="s">
        <v>102</v>
      </c>
      <c r="B72" s="60"/>
      <c r="C72" s="60"/>
      <c r="D72" s="60"/>
      <c r="E72" s="60"/>
      <c r="F72" s="60"/>
      <c r="G72" s="226"/>
      <c r="H72" s="60"/>
      <c r="I72" s="34">
        <v>250</v>
      </c>
      <c r="J72" s="32"/>
      <c r="K72" s="34">
        <v>2420</v>
      </c>
      <c r="L72" s="51"/>
      <c r="M72" s="39">
        <v>250</v>
      </c>
      <c r="N72" s="32"/>
      <c r="O72" s="39">
        <v>2420</v>
      </c>
    </row>
    <row r="73" spans="1:15" ht="19.5" customHeight="1">
      <c r="A73" s="67" t="s">
        <v>73</v>
      </c>
      <c r="B73" s="60"/>
      <c r="C73" s="60"/>
      <c r="D73" s="60"/>
      <c r="E73" s="60"/>
      <c r="F73" s="60"/>
      <c r="G73" s="62"/>
      <c r="H73" s="60"/>
      <c r="I73" s="31">
        <f>SUM(I68:I72)</f>
        <v>109095</v>
      </c>
      <c r="J73" s="32"/>
      <c r="K73" s="31">
        <f>SUM(K68:K72)</f>
        <v>84048</v>
      </c>
      <c r="M73" s="104">
        <f>SUM(M68:M72)</f>
        <v>6477</v>
      </c>
      <c r="N73" s="32"/>
      <c r="O73" s="31">
        <f>SUM(O68:O72)</f>
        <v>8648</v>
      </c>
    </row>
    <row r="74" spans="1:15" ht="19.5" customHeight="1">
      <c r="A74" s="58"/>
      <c r="B74" s="41"/>
      <c r="C74" s="60"/>
      <c r="D74" s="60"/>
      <c r="E74" s="60"/>
      <c r="F74" s="60"/>
      <c r="G74" s="245"/>
      <c r="H74" s="60"/>
      <c r="I74" s="164"/>
      <c r="J74" s="32"/>
      <c r="K74" s="164"/>
      <c r="M74" s="164"/>
      <c r="N74" s="32"/>
      <c r="O74" s="164"/>
    </row>
    <row r="75" spans="1:15" ht="19.5" customHeight="1">
      <c r="A75" s="58" t="s">
        <v>15</v>
      </c>
      <c r="B75" s="60"/>
      <c r="C75" s="60"/>
      <c r="D75" s="60"/>
      <c r="E75" s="60"/>
      <c r="F75" s="60"/>
      <c r="G75" s="62"/>
      <c r="H75" s="60"/>
      <c r="I75" s="34">
        <f>+I65+I73</f>
        <v>702701</v>
      </c>
      <c r="J75" s="44"/>
      <c r="K75" s="34">
        <f>+K65+K73</f>
        <v>785652</v>
      </c>
      <c r="M75" s="105">
        <f>M65+M73</f>
        <v>440578</v>
      </c>
      <c r="N75" s="44"/>
      <c r="O75" s="34">
        <f>+O65+O73</f>
        <v>602355</v>
      </c>
    </row>
    <row r="76" spans="1:15" ht="19.5" customHeight="1">
      <c r="A76" s="58"/>
      <c r="B76" s="60"/>
      <c r="C76" s="60"/>
      <c r="D76" s="60"/>
      <c r="E76" s="60"/>
      <c r="F76" s="60"/>
      <c r="G76" s="62"/>
      <c r="H76" s="60"/>
      <c r="I76" s="32"/>
      <c r="J76" s="44"/>
      <c r="K76" s="32"/>
      <c r="M76" s="39"/>
      <c r="N76" s="44"/>
      <c r="O76" s="32"/>
    </row>
    <row r="77" spans="1:15" ht="19.5" customHeight="1">
      <c r="A77" s="58"/>
      <c r="B77" s="60"/>
      <c r="C77" s="60"/>
      <c r="D77" s="60"/>
      <c r="E77" s="60"/>
      <c r="F77" s="60"/>
      <c r="G77" s="62"/>
      <c r="H77" s="60"/>
      <c r="I77" s="32"/>
      <c r="J77" s="44"/>
      <c r="K77" s="32"/>
      <c r="M77" s="39"/>
      <c r="N77" s="44"/>
      <c r="O77" s="32"/>
    </row>
    <row r="78" spans="1:15" ht="19.5" customHeight="1">
      <c r="A78" s="58"/>
      <c r="B78" s="60"/>
      <c r="C78" s="60"/>
      <c r="D78" s="60"/>
      <c r="E78" s="60"/>
      <c r="F78" s="60"/>
      <c r="G78" s="62"/>
      <c r="H78" s="60"/>
      <c r="I78" s="32"/>
      <c r="J78" s="44"/>
      <c r="K78" s="32"/>
      <c r="M78" s="39"/>
      <c r="N78" s="44"/>
      <c r="O78" s="32"/>
    </row>
    <row r="79" spans="1:15" ht="19.5" customHeight="1">
      <c r="A79" s="58"/>
      <c r="B79" s="60"/>
      <c r="C79" s="60"/>
      <c r="D79" s="60"/>
      <c r="E79" s="60"/>
      <c r="F79" s="60"/>
      <c r="G79" s="62"/>
      <c r="H79" s="60"/>
      <c r="I79" s="32"/>
      <c r="J79" s="44"/>
      <c r="K79" s="32"/>
      <c r="M79" s="39"/>
      <c r="N79" s="44"/>
      <c r="O79" s="32"/>
    </row>
    <row r="80" spans="1:15" s="102" customFormat="1" ht="20.25" customHeight="1">
      <c r="A80" s="59" t="s">
        <v>117</v>
      </c>
      <c r="G80" s="173"/>
      <c r="I80" s="32"/>
      <c r="J80" s="163"/>
      <c r="K80" s="32"/>
      <c r="M80" s="39"/>
      <c r="N80" s="163"/>
      <c r="O80" s="32"/>
    </row>
    <row r="81" spans="1:15" s="102" customFormat="1" ht="20.25" customHeight="1">
      <c r="A81" s="65" t="s">
        <v>71</v>
      </c>
      <c r="G81" s="173"/>
      <c r="I81" s="32"/>
      <c r="J81" s="163"/>
      <c r="K81" s="32"/>
      <c r="M81" s="39"/>
      <c r="N81" s="163"/>
      <c r="O81" s="32"/>
    </row>
    <row r="82" spans="1:15" s="102" customFormat="1" ht="20.25" customHeight="1">
      <c r="A82" s="65" t="str">
        <f>A3</f>
        <v>ณ วันที่ 30 มิถุนายน 2560 และวันที่ 31 ธันวาคม 2559 </v>
      </c>
      <c r="G82" s="173"/>
      <c r="I82" s="32"/>
      <c r="J82" s="163"/>
      <c r="K82" s="32"/>
      <c r="M82" s="39"/>
      <c r="N82" s="163"/>
      <c r="O82" s="32"/>
    </row>
    <row r="83" spans="1:15" ht="19.5" customHeight="1">
      <c r="A83" s="58"/>
      <c r="B83" s="60"/>
      <c r="C83" s="60"/>
      <c r="D83" s="60"/>
      <c r="E83" s="60"/>
      <c r="F83" s="60"/>
      <c r="G83" s="62"/>
      <c r="H83" s="60"/>
      <c r="I83" s="32"/>
      <c r="J83" s="44"/>
      <c r="K83" s="32"/>
      <c r="M83" s="39"/>
      <c r="N83" s="44"/>
      <c r="O83" s="32"/>
    </row>
    <row r="84" spans="1:15" ht="19.5" customHeight="1">
      <c r="A84" s="65" t="s">
        <v>121</v>
      </c>
      <c r="B84" s="50"/>
      <c r="C84" s="50"/>
      <c r="D84" s="50"/>
      <c r="E84" s="50"/>
      <c r="F84" s="50"/>
      <c r="G84" s="36"/>
      <c r="H84" s="36"/>
      <c r="I84" s="27"/>
      <c r="J84" s="27"/>
      <c r="K84" s="27"/>
      <c r="M84" s="39"/>
      <c r="N84" s="27"/>
      <c r="O84" s="27"/>
    </row>
    <row r="85" spans="1:15" ht="20.25" customHeight="1">
      <c r="A85" s="65"/>
      <c r="B85" s="50"/>
      <c r="C85" s="50"/>
      <c r="D85" s="50"/>
      <c r="E85" s="50"/>
      <c r="F85" s="50"/>
      <c r="G85" s="36"/>
      <c r="H85" s="36"/>
      <c r="I85" s="256" t="s">
        <v>44</v>
      </c>
      <c r="J85" s="256"/>
      <c r="K85" s="256"/>
      <c r="L85" s="256"/>
      <c r="M85" s="256"/>
      <c r="N85" s="256"/>
      <c r="O85" s="256"/>
    </row>
    <row r="86" spans="1:15" ht="19.5" customHeight="1">
      <c r="A86" s="60"/>
      <c r="B86" s="60"/>
      <c r="C86" s="60"/>
      <c r="D86" s="60"/>
      <c r="E86" s="60"/>
      <c r="F86" s="60"/>
      <c r="G86" s="60"/>
      <c r="H86" s="60"/>
      <c r="I86" s="253" t="s">
        <v>97</v>
      </c>
      <c r="J86" s="253"/>
      <c r="K86" s="253"/>
      <c r="M86" s="253" t="s">
        <v>98</v>
      </c>
      <c r="N86" s="253"/>
      <c r="O86" s="253"/>
    </row>
    <row r="87" spans="1:15" ht="19.5" customHeight="1">
      <c r="A87" s="60"/>
      <c r="B87" s="60"/>
      <c r="C87" s="60"/>
      <c r="D87" s="60"/>
      <c r="E87" s="60"/>
      <c r="F87" s="60"/>
      <c r="G87" s="60"/>
      <c r="H87" s="60"/>
      <c r="I87" s="224" t="s">
        <v>210</v>
      </c>
      <c r="J87" s="39"/>
      <c r="K87" s="224" t="s">
        <v>193</v>
      </c>
      <c r="M87" s="224" t="s">
        <v>210</v>
      </c>
      <c r="N87" s="39"/>
      <c r="O87" s="224" t="s">
        <v>193</v>
      </c>
    </row>
    <row r="88" spans="1:15" ht="19.5" customHeight="1">
      <c r="A88" s="60"/>
      <c r="B88" s="60"/>
      <c r="C88" s="60"/>
      <c r="D88" s="60"/>
      <c r="E88" s="60"/>
      <c r="F88" s="60"/>
      <c r="G88" s="60"/>
      <c r="H88" s="60"/>
      <c r="I88" s="27" t="s">
        <v>90</v>
      </c>
      <c r="J88" s="39"/>
      <c r="K88" s="225"/>
      <c r="M88" s="27" t="s">
        <v>90</v>
      </c>
      <c r="N88" s="39"/>
      <c r="O88" s="225"/>
    </row>
    <row r="89" spans="1:15" ht="19.5" customHeight="1">
      <c r="A89" s="60"/>
      <c r="B89" s="60"/>
      <c r="C89" s="60"/>
      <c r="D89" s="60"/>
      <c r="E89" s="60"/>
      <c r="F89" s="60"/>
      <c r="G89" s="167" t="s">
        <v>1</v>
      </c>
      <c r="H89" s="60"/>
      <c r="I89" s="172" t="s">
        <v>91</v>
      </c>
      <c r="J89" s="27"/>
      <c r="K89" s="172" t="s">
        <v>192</v>
      </c>
      <c r="M89" s="172" t="s">
        <v>91</v>
      </c>
      <c r="N89" s="27"/>
      <c r="O89" s="172" t="s">
        <v>192</v>
      </c>
    </row>
    <row r="90" spans="1:15" ht="19.5" customHeight="1">
      <c r="A90" s="58" t="s">
        <v>16</v>
      </c>
      <c r="B90" s="60"/>
      <c r="C90" s="60"/>
      <c r="D90" s="60"/>
      <c r="E90" s="60"/>
      <c r="F90" s="60"/>
      <c r="G90" s="60"/>
      <c r="H90" s="60"/>
      <c r="I90" s="47"/>
      <c r="J90" s="47"/>
      <c r="K90" s="47"/>
      <c r="M90" s="79"/>
      <c r="N90" s="47"/>
      <c r="O90" s="47"/>
    </row>
    <row r="91" spans="1:16" ht="19.5" customHeight="1">
      <c r="A91" s="41" t="s">
        <v>37</v>
      </c>
      <c r="B91" s="60"/>
      <c r="C91" s="60"/>
      <c r="D91" s="60"/>
      <c r="E91" s="60"/>
      <c r="F91" s="60"/>
      <c r="G91" s="237"/>
      <c r="H91" s="60"/>
      <c r="I91" s="47"/>
      <c r="J91" s="47"/>
      <c r="K91" s="47"/>
      <c r="M91" s="79"/>
      <c r="N91" s="47"/>
      <c r="O91" s="47"/>
      <c r="P91" s="132"/>
    </row>
    <row r="92" spans="2:16" ht="19.5" customHeight="1" thickBot="1">
      <c r="B92" s="41" t="s">
        <v>168</v>
      </c>
      <c r="C92" s="60"/>
      <c r="D92" s="60"/>
      <c r="E92" s="60"/>
      <c r="F92" s="60"/>
      <c r="G92" s="238">
        <v>10</v>
      </c>
      <c r="H92" s="60"/>
      <c r="I92" s="49">
        <v>280560</v>
      </c>
      <c r="J92" s="47"/>
      <c r="K92" s="49">
        <v>280560</v>
      </c>
      <c r="M92" s="49">
        <v>280560</v>
      </c>
      <c r="N92" s="47"/>
      <c r="O92" s="49">
        <v>280560</v>
      </c>
      <c r="P92" s="133"/>
    </row>
    <row r="93" spans="2:15" ht="19.5" customHeight="1" thickTop="1">
      <c r="B93" s="41" t="s">
        <v>17</v>
      </c>
      <c r="C93" s="60"/>
      <c r="D93" s="60"/>
      <c r="E93" s="60"/>
      <c r="F93" s="60"/>
      <c r="G93" s="238">
        <v>10</v>
      </c>
      <c r="H93" s="60"/>
      <c r="I93" s="42">
        <f>'SE-Conso_10'!E27</f>
        <v>211000</v>
      </c>
      <c r="J93" s="47"/>
      <c r="K93" s="42">
        <f>+'SE-Conso_10'!E19</f>
        <v>200168</v>
      </c>
      <c r="M93" s="79">
        <f>SE_11!J24</f>
        <v>211000</v>
      </c>
      <c r="N93" s="47"/>
      <c r="O93" s="42">
        <f>+SE_11!J16</f>
        <v>200168</v>
      </c>
    </row>
    <row r="94" spans="1:15" ht="19.5" customHeight="1">
      <c r="A94" s="41" t="s">
        <v>52</v>
      </c>
      <c r="B94" s="60"/>
      <c r="C94" s="60"/>
      <c r="D94" s="60"/>
      <c r="E94" s="60"/>
      <c r="F94" s="60"/>
      <c r="G94" s="238">
        <v>10</v>
      </c>
      <c r="H94" s="60"/>
      <c r="I94" s="42">
        <f>'SE-Conso_10'!G27</f>
        <v>300485</v>
      </c>
      <c r="J94" s="47"/>
      <c r="K94" s="42">
        <f>'SE-Conso_10'!G19</f>
        <v>235992</v>
      </c>
      <c r="M94" s="79">
        <f>SE_11!L24</f>
        <v>300485</v>
      </c>
      <c r="N94" s="47"/>
      <c r="O94" s="42">
        <f>SE_11!L16</f>
        <v>235992</v>
      </c>
    </row>
    <row r="95" spans="1:15" ht="19.5" customHeight="1">
      <c r="A95" s="41" t="s">
        <v>18</v>
      </c>
      <c r="B95" s="60"/>
      <c r="C95" s="60"/>
      <c r="D95" s="60"/>
      <c r="E95" s="60"/>
      <c r="F95" s="60"/>
      <c r="G95" s="238"/>
      <c r="H95" s="60"/>
      <c r="I95" s="42"/>
      <c r="J95" s="47"/>
      <c r="K95" s="42"/>
      <c r="M95" s="79"/>
      <c r="N95" s="47"/>
      <c r="O95" s="42"/>
    </row>
    <row r="96" spans="1:17" ht="19.5" customHeight="1">
      <c r="A96" s="68" t="s">
        <v>8</v>
      </c>
      <c r="B96" s="41" t="s">
        <v>74</v>
      </c>
      <c r="C96" s="60"/>
      <c r="D96" s="60"/>
      <c r="E96" s="60"/>
      <c r="F96" s="60"/>
      <c r="G96" s="238"/>
      <c r="H96" s="60"/>
      <c r="I96" s="42">
        <f>'SE-Conso_10'!I27</f>
        <v>19298</v>
      </c>
      <c r="J96" s="32"/>
      <c r="K96" s="42">
        <f>'SE-Conso_10'!I19</f>
        <v>19298</v>
      </c>
      <c r="M96" s="79">
        <f>SE_11!N24</f>
        <v>19298</v>
      </c>
      <c r="N96" s="32"/>
      <c r="O96" s="42">
        <f>SE_11!N16</f>
        <v>19298</v>
      </c>
      <c r="Q96" s="30" t="s">
        <v>104</v>
      </c>
    </row>
    <row r="97" spans="1:15" ht="19.5" customHeight="1">
      <c r="A97" s="68" t="s">
        <v>8</v>
      </c>
      <c r="B97" s="41" t="s">
        <v>53</v>
      </c>
      <c r="C97" s="60"/>
      <c r="D97" s="60"/>
      <c r="E97" s="60"/>
      <c r="F97" s="60"/>
      <c r="G97" s="238"/>
      <c r="H97" s="60"/>
      <c r="I97" s="42">
        <f>'SE-Conso_10'!K27</f>
        <v>292720</v>
      </c>
      <c r="J97" s="32"/>
      <c r="K97" s="29">
        <f>'SE-Conso_10'!K19</f>
        <v>292087</v>
      </c>
      <c r="L97" s="51"/>
      <c r="M97" s="29">
        <f>SE_11!P24</f>
        <v>335734</v>
      </c>
      <c r="N97" s="32"/>
      <c r="O97" s="29">
        <f>SE_11!P16</f>
        <v>321948</v>
      </c>
    </row>
    <row r="98" spans="1:15" ht="19.5" customHeight="1">
      <c r="A98" s="58" t="s">
        <v>131</v>
      </c>
      <c r="B98" s="60"/>
      <c r="C98" s="60"/>
      <c r="D98" s="60"/>
      <c r="E98" s="60"/>
      <c r="F98" s="60"/>
      <c r="G98" s="238"/>
      <c r="H98" s="60"/>
      <c r="I98" s="164">
        <f>SUM(I93:I97)</f>
        <v>823503</v>
      </c>
      <c r="J98" s="32"/>
      <c r="K98" s="164">
        <f>SUM(K93:K97)</f>
        <v>747545</v>
      </c>
      <c r="L98" s="69"/>
      <c r="M98" s="164">
        <f>SUM(M93:M97)</f>
        <v>866517</v>
      </c>
      <c r="N98" s="32"/>
      <c r="O98" s="164">
        <f>SUM(O93:O97)</f>
        <v>777406</v>
      </c>
    </row>
    <row r="99" spans="1:15" ht="3" customHeight="1">
      <c r="A99" s="60"/>
      <c r="B99" s="60"/>
      <c r="C99" s="60"/>
      <c r="D99" s="60"/>
      <c r="E99" s="60"/>
      <c r="F99" s="60"/>
      <c r="G99" s="238"/>
      <c r="H99" s="60"/>
      <c r="I99" s="32"/>
      <c r="J99" s="32"/>
      <c r="K99" s="32"/>
      <c r="L99" s="51"/>
      <c r="M99" s="39"/>
      <c r="N99" s="32"/>
      <c r="O99" s="32"/>
    </row>
    <row r="100" spans="1:15" ht="21.75">
      <c r="A100" s="60" t="s">
        <v>105</v>
      </c>
      <c r="B100" s="60"/>
      <c r="C100" s="60"/>
      <c r="D100" s="60"/>
      <c r="E100" s="60"/>
      <c r="F100" s="60"/>
      <c r="G100" s="238"/>
      <c r="H100" s="60"/>
      <c r="I100" s="105">
        <f>'SE-Conso_10'!O27</f>
        <v>11333</v>
      </c>
      <c r="J100" s="32"/>
      <c r="K100" s="34">
        <f>'SE-Conso_10'!O19</f>
        <v>14906</v>
      </c>
      <c r="L100" s="51"/>
      <c r="M100" s="105">
        <v>0</v>
      </c>
      <c r="N100" s="32"/>
      <c r="O100" s="34">
        <v>0</v>
      </c>
    </row>
    <row r="101" spans="1:15" ht="21.75">
      <c r="A101" s="58" t="s">
        <v>19</v>
      </c>
      <c r="B101" s="60"/>
      <c r="C101" s="60"/>
      <c r="D101" s="60"/>
      <c r="E101" s="60"/>
      <c r="F101" s="60"/>
      <c r="G101" s="238"/>
      <c r="H101" s="60"/>
      <c r="I101" s="32">
        <f>SUM(I98:I100)</f>
        <v>834836</v>
      </c>
      <c r="J101" s="32"/>
      <c r="K101" s="32">
        <f>SUM(K98:K100)</f>
        <v>762451</v>
      </c>
      <c r="L101" s="51"/>
      <c r="M101" s="32">
        <f>SUM(M98:M100)</f>
        <v>866517</v>
      </c>
      <c r="N101" s="32"/>
      <c r="O101" s="32">
        <f>SUM(O98:O100)</f>
        <v>777406</v>
      </c>
    </row>
    <row r="102" spans="1:19" ht="19.5" customHeight="1" thickBot="1">
      <c r="A102" s="58" t="s">
        <v>20</v>
      </c>
      <c r="B102" s="60"/>
      <c r="C102" s="60"/>
      <c r="D102" s="60"/>
      <c r="E102" s="60"/>
      <c r="F102" s="60"/>
      <c r="G102" s="238"/>
      <c r="H102" s="36"/>
      <c r="I102" s="113">
        <f>I101+I75</f>
        <v>1537537</v>
      </c>
      <c r="J102" s="32"/>
      <c r="K102" s="113">
        <f>K101+K75</f>
        <v>1548103</v>
      </c>
      <c r="M102" s="113">
        <f>M101+M75</f>
        <v>1307095</v>
      </c>
      <c r="N102" s="32"/>
      <c r="O102" s="113">
        <f>O101+O75</f>
        <v>1379761</v>
      </c>
      <c r="P102" s="70">
        <f>I102-I38</f>
        <v>0</v>
      </c>
      <c r="Q102" s="70">
        <f>K102-K38</f>
        <v>0</v>
      </c>
      <c r="R102" s="70">
        <f>M102-M38</f>
        <v>0</v>
      </c>
      <c r="S102" s="70">
        <f>O102-O38</f>
        <v>0</v>
      </c>
    </row>
    <row r="103" spans="1:18" ht="19.5" customHeight="1" thickTop="1">
      <c r="A103" s="58"/>
      <c r="B103" s="60"/>
      <c r="C103" s="60"/>
      <c r="D103" s="60"/>
      <c r="E103" s="60"/>
      <c r="F103" s="60"/>
      <c r="G103" s="238"/>
      <c r="H103" s="36"/>
      <c r="I103" s="32"/>
      <c r="J103" s="32"/>
      <c r="K103" s="32"/>
      <c r="M103" s="39"/>
      <c r="N103" s="32"/>
      <c r="O103" s="32"/>
      <c r="Q103" s="70"/>
      <c r="R103" s="70"/>
    </row>
    <row r="104" spans="1:18" ht="19.5" customHeight="1">
      <c r="A104" s="58"/>
      <c r="B104" s="60"/>
      <c r="C104" s="60"/>
      <c r="D104" s="60"/>
      <c r="E104" s="60"/>
      <c r="F104" s="60"/>
      <c r="G104" s="238"/>
      <c r="H104" s="36"/>
      <c r="I104" s="32"/>
      <c r="J104" s="32"/>
      <c r="K104" s="32"/>
      <c r="M104" s="39"/>
      <c r="N104" s="32"/>
      <c r="O104" s="32"/>
      <c r="Q104" s="70"/>
      <c r="R104" s="70"/>
    </row>
    <row r="105" spans="1:18" ht="19.5" customHeight="1">
      <c r="A105" s="58"/>
      <c r="B105" s="60"/>
      <c r="C105" s="60"/>
      <c r="D105" s="60"/>
      <c r="E105" s="60"/>
      <c r="F105" s="60"/>
      <c r="G105" s="226"/>
      <c r="H105" s="36"/>
      <c r="I105" s="32"/>
      <c r="J105" s="32"/>
      <c r="K105" s="32"/>
      <c r="M105" s="39"/>
      <c r="N105" s="32"/>
      <c r="O105" s="32"/>
      <c r="Q105" s="70"/>
      <c r="R105" s="70"/>
    </row>
    <row r="106" spans="1:18" ht="19.5" customHeight="1">
      <c r="A106" s="58"/>
      <c r="B106" s="60"/>
      <c r="C106" s="60"/>
      <c r="D106" s="60"/>
      <c r="E106" s="60"/>
      <c r="F106" s="60"/>
      <c r="G106" s="226"/>
      <c r="H106" s="36"/>
      <c r="I106" s="32"/>
      <c r="J106" s="32"/>
      <c r="K106" s="32"/>
      <c r="M106" s="39"/>
      <c r="N106" s="32"/>
      <c r="O106" s="32"/>
      <c r="Q106" s="70"/>
      <c r="R106" s="70"/>
    </row>
    <row r="107" spans="1:18" ht="19.5" customHeight="1">
      <c r="A107" s="58"/>
      <c r="B107" s="60"/>
      <c r="C107" s="60"/>
      <c r="D107" s="60"/>
      <c r="E107" s="60"/>
      <c r="F107" s="60"/>
      <c r="G107" s="62"/>
      <c r="H107" s="36"/>
      <c r="I107" s="32"/>
      <c r="J107" s="32"/>
      <c r="K107" s="32"/>
      <c r="M107" s="39"/>
      <c r="N107" s="32"/>
      <c r="O107" s="32"/>
      <c r="Q107" s="70"/>
      <c r="R107" s="70"/>
    </row>
    <row r="108" spans="1:18" ht="19.5" customHeight="1">
      <c r="A108" s="58"/>
      <c r="B108" s="60"/>
      <c r="C108" s="60"/>
      <c r="D108" s="60"/>
      <c r="E108" s="60"/>
      <c r="F108" s="60"/>
      <c r="G108" s="62"/>
      <c r="H108" s="36"/>
      <c r="I108" s="32"/>
      <c r="J108" s="32"/>
      <c r="K108" s="32"/>
      <c r="M108" s="39"/>
      <c r="N108" s="32"/>
      <c r="O108" s="32"/>
      <c r="Q108" s="70"/>
      <c r="R108" s="70"/>
    </row>
    <row r="109" spans="1:18" ht="19.5" customHeight="1">
      <c r="A109" s="58"/>
      <c r="B109" s="60"/>
      <c r="C109" s="60"/>
      <c r="D109" s="60"/>
      <c r="E109" s="60"/>
      <c r="F109" s="60"/>
      <c r="G109" s="62"/>
      <c r="H109" s="36"/>
      <c r="I109" s="32"/>
      <c r="J109" s="32"/>
      <c r="K109" s="32"/>
      <c r="M109" s="39"/>
      <c r="N109" s="32"/>
      <c r="O109" s="32"/>
      <c r="Q109" s="70"/>
      <c r="R109" s="70"/>
    </row>
    <row r="110" spans="1:18" ht="19.5" customHeight="1">
      <c r="A110" s="58"/>
      <c r="B110" s="60"/>
      <c r="C110" s="60"/>
      <c r="D110" s="60"/>
      <c r="E110" s="60"/>
      <c r="F110" s="60"/>
      <c r="G110" s="62"/>
      <c r="H110" s="36"/>
      <c r="I110" s="32"/>
      <c r="J110" s="32"/>
      <c r="K110" s="32"/>
      <c r="M110" s="39"/>
      <c r="N110" s="32"/>
      <c r="O110" s="32"/>
      <c r="Q110" s="70"/>
      <c r="R110" s="70"/>
    </row>
    <row r="111" spans="1:18" ht="19.5" customHeight="1">
      <c r="A111" s="58"/>
      <c r="B111" s="60"/>
      <c r="C111" s="60"/>
      <c r="D111" s="60"/>
      <c r="E111" s="60"/>
      <c r="F111" s="60"/>
      <c r="G111" s="62"/>
      <c r="H111" s="36"/>
      <c r="I111" s="32"/>
      <c r="J111" s="32"/>
      <c r="K111" s="32"/>
      <c r="M111" s="39"/>
      <c r="N111" s="32"/>
      <c r="O111" s="32"/>
      <c r="Q111" s="70"/>
      <c r="R111" s="70"/>
    </row>
    <row r="112" spans="1:18" ht="19.5" customHeight="1">
      <c r="A112" s="58"/>
      <c r="B112" s="60"/>
      <c r="C112" s="60"/>
      <c r="D112" s="60"/>
      <c r="E112" s="60"/>
      <c r="F112" s="60"/>
      <c r="G112" s="62"/>
      <c r="H112" s="36"/>
      <c r="I112" s="32"/>
      <c r="J112" s="32"/>
      <c r="K112" s="32"/>
      <c r="M112" s="39"/>
      <c r="N112" s="32"/>
      <c r="O112" s="32"/>
      <c r="Q112" s="70"/>
      <c r="R112" s="70"/>
    </row>
    <row r="113" spans="1:18" ht="19.5" customHeight="1">
      <c r="A113" s="58"/>
      <c r="B113" s="60"/>
      <c r="C113" s="60"/>
      <c r="D113" s="60"/>
      <c r="E113" s="60"/>
      <c r="F113" s="60"/>
      <c r="G113" s="62"/>
      <c r="H113" s="36"/>
      <c r="I113" s="32"/>
      <c r="J113" s="32"/>
      <c r="K113" s="32"/>
      <c r="M113" s="39"/>
      <c r="N113" s="32"/>
      <c r="O113" s="32"/>
      <c r="Q113" s="70"/>
      <c r="R113" s="70"/>
    </row>
    <row r="114" spans="1:18" ht="19.5" customHeight="1">
      <c r="A114" s="58"/>
      <c r="B114" s="60"/>
      <c r="C114" s="60"/>
      <c r="D114" s="60"/>
      <c r="E114" s="60"/>
      <c r="F114" s="60"/>
      <c r="G114" s="62"/>
      <c r="H114" s="36"/>
      <c r="I114" s="32"/>
      <c r="J114" s="32"/>
      <c r="K114" s="32"/>
      <c r="M114" s="39"/>
      <c r="N114" s="32"/>
      <c r="O114" s="32"/>
      <c r="Q114" s="70"/>
      <c r="R114" s="70"/>
    </row>
    <row r="115" spans="1:18" ht="19.5" customHeight="1">
      <c r="A115" s="58"/>
      <c r="B115" s="60"/>
      <c r="C115" s="60"/>
      <c r="D115" s="60"/>
      <c r="E115" s="60"/>
      <c r="F115" s="60"/>
      <c r="G115" s="62"/>
      <c r="H115" s="36"/>
      <c r="I115" s="32"/>
      <c r="J115" s="32"/>
      <c r="K115" s="32"/>
      <c r="M115" s="39"/>
      <c r="N115" s="32"/>
      <c r="O115" s="32"/>
      <c r="Q115" s="70"/>
      <c r="R115" s="70"/>
    </row>
    <row r="116" spans="1:18" ht="19.5" customHeight="1">
      <c r="A116" s="58"/>
      <c r="B116" s="60"/>
      <c r="C116" s="60"/>
      <c r="D116" s="60"/>
      <c r="E116" s="60"/>
      <c r="F116" s="60"/>
      <c r="G116" s="62"/>
      <c r="H116" s="36"/>
      <c r="I116" s="32"/>
      <c r="J116" s="32"/>
      <c r="K116" s="32"/>
      <c r="M116" s="39"/>
      <c r="N116" s="32"/>
      <c r="O116" s="32"/>
      <c r="Q116" s="70"/>
      <c r="R116" s="70"/>
    </row>
    <row r="117" spans="1:18" ht="19.5" customHeight="1">
      <c r="A117" s="58"/>
      <c r="B117" s="60"/>
      <c r="C117" s="60"/>
      <c r="D117" s="60"/>
      <c r="E117" s="60"/>
      <c r="F117" s="60"/>
      <c r="G117" s="62"/>
      <c r="H117" s="36"/>
      <c r="I117" s="32"/>
      <c r="J117" s="32"/>
      <c r="K117" s="32"/>
      <c r="M117" s="39"/>
      <c r="N117" s="32"/>
      <c r="O117" s="32"/>
      <c r="Q117" s="70"/>
      <c r="R117" s="70"/>
    </row>
    <row r="118" spans="1:18" ht="19.5" customHeight="1">
      <c r="A118" s="58"/>
      <c r="B118" s="60"/>
      <c r="C118" s="60"/>
      <c r="D118" s="60"/>
      <c r="E118" s="60"/>
      <c r="F118" s="60"/>
      <c r="G118" s="62"/>
      <c r="H118" s="36"/>
      <c r="I118" s="32"/>
      <c r="J118" s="32"/>
      <c r="K118" s="32"/>
      <c r="M118" s="39"/>
      <c r="N118" s="32"/>
      <c r="O118" s="32"/>
      <c r="Q118" s="70"/>
      <c r="R118" s="70"/>
    </row>
    <row r="119" spans="1:18" ht="19.5" customHeight="1">
      <c r="A119" s="58"/>
      <c r="B119" s="60"/>
      <c r="C119" s="60"/>
      <c r="D119" s="60"/>
      <c r="E119" s="60"/>
      <c r="F119" s="60"/>
      <c r="G119" s="62"/>
      <c r="H119" s="36"/>
      <c r="I119" s="32"/>
      <c r="J119" s="32"/>
      <c r="K119" s="32"/>
      <c r="M119" s="39"/>
      <c r="N119" s="32"/>
      <c r="O119" s="32"/>
      <c r="Q119" s="70"/>
      <c r="R119" s="70"/>
    </row>
    <row r="120" spans="1:18" ht="19.5" customHeight="1">
      <c r="A120" s="58"/>
      <c r="B120" s="60"/>
      <c r="C120" s="60"/>
      <c r="D120" s="60"/>
      <c r="E120" s="60"/>
      <c r="F120" s="60"/>
      <c r="G120" s="62"/>
      <c r="H120" s="36"/>
      <c r="I120" s="32"/>
      <c r="J120" s="32"/>
      <c r="K120" s="32"/>
      <c r="M120" s="39"/>
      <c r="N120" s="32"/>
      <c r="O120" s="32"/>
      <c r="Q120" s="70"/>
      <c r="R120" s="70"/>
    </row>
    <row r="121" spans="1:15" ht="27" customHeight="1" hidden="1">
      <c r="A121" s="65" t="str">
        <f>A80</f>
        <v>บริษัท พรพรหมเม็ททอล จำกัด (มหาชน) และบริษัทย่อย</v>
      </c>
      <c r="B121" s="29"/>
      <c r="C121" s="29"/>
      <c r="D121" s="29"/>
      <c r="E121" s="29"/>
      <c r="F121" s="29"/>
      <c r="G121" s="29"/>
      <c r="H121" s="29"/>
      <c r="I121" s="29"/>
      <c r="J121" s="103"/>
      <c r="K121" s="29"/>
      <c r="L121" s="103"/>
      <c r="M121" s="251" t="s">
        <v>90</v>
      </c>
      <c r="N121" s="251"/>
      <c r="O121" s="251"/>
    </row>
    <row r="122" spans="1:21" ht="27" customHeight="1" hidden="1">
      <c r="A122" s="65" t="s">
        <v>72</v>
      </c>
      <c r="B122" s="29"/>
      <c r="C122" s="29"/>
      <c r="D122" s="29"/>
      <c r="E122" s="29"/>
      <c r="F122" s="29"/>
      <c r="G122" s="29"/>
      <c r="H122" s="29"/>
      <c r="I122" s="29"/>
      <c r="J122" s="103"/>
      <c r="K122" s="29"/>
      <c r="L122" s="103"/>
      <c r="N122" s="103" t="s">
        <v>91</v>
      </c>
      <c r="O122" s="107"/>
      <c r="R122" s="103"/>
      <c r="S122" s="103"/>
      <c r="T122" s="103"/>
      <c r="U122" s="103"/>
    </row>
    <row r="123" spans="1:21" ht="27" customHeight="1" hidden="1">
      <c r="A123" s="123" t="s">
        <v>150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N123" s="29"/>
      <c r="O123" s="29"/>
      <c r="R123" s="103"/>
      <c r="S123" s="103"/>
      <c r="T123" s="103"/>
      <c r="U123" s="103"/>
    </row>
    <row r="124" spans="1:15" ht="19.5" customHeight="1" hidden="1">
      <c r="A124" s="60"/>
      <c r="B124" s="29"/>
      <c r="C124" s="29"/>
      <c r="D124" s="29"/>
      <c r="E124" s="29"/>
      <c r="F124" s="29"/>
      <c r="G124" s="29"/>
      <c r="H124" s="29"/>
      <c r="I124" s="39"/>
      <c r="J124" s="39"/>
      <c r="K124" s="39"/>
      <c r="L124" s="29"/>
      <c r="M124" s="39"/>
      <c r="N124" s="39"/>
      <c r="O124" s="39"/>
    </row>
    <row r="125" spans="1:15" ht="19.5" customHeight="1" hidden="1">
      <c r="A125" s="60"/>
      <c r="B125" s="29"/>
      <c r="C125" s="29"/>
      <c r="D125" s="29"/>
      <c r="E125" s="29"/>
      <c r="F125" s="29"/>
      <c r="G125" s="29"/>
      <c r="H125" s="29"/>
      <c r="I125" s="249" t="s">
        <v>44</v>
      </c>
      <c r="J125" s="249"/>
      <c r="K125" s="249"/>
      <c r="L125" s="249"/>
      <c r="M125" s="249"/>
      <c r="N125" s="249"/>
      <c r="O125" s="249"/>
    </row>
    <row r="126" spans="1:15" ht="19.5" customHeight="1" hidden="1">
      <c r="A126" s="60"/>
      <c r="B126" s="29"/>
      <c r="C126" s="29"/>
      <c r="D126" s="29"/>
      <c r="E126" s="29"/>
      <c r="F126" s="29"/>
      <c r="G126" s="29"/>
      <c r="H126" s="29"/>
      <c r="I126" s="250" t="s">
        <v>97</v>
      </c>
      <c r="J126" s="250"/>
      <c r="K126" s="250"/>
      <c r="L126" s="127"/>
      <c r="M126" s="250" t="s">
        <v>98</v>
      </c>
      <c r="N126" s="250"/>
      <c r="O126" s="250"/>
    </row>
    <row r="127" spans="1:15" ht="19.5" customHeight="1" hidden="1">
      <c r="A127" s="60"/>
      <c r="B127" s="29"/>
      <c r="C127" s="29"/>
      <c r="D127" s="29"/>
      <c r="E127" s="29"/>
      <c r="F127" s="29"/>
      <c r="G127" s="105" t="s">
        <v>1</v>
      </c>
      <c r="H127" s="29"/>
      <c r="I127" s="126">
        <v>2557</v>
      </c>
      <c r="K127" s="126">
        <v>2556</v>
      </c>
      <c r="L127" s="85"/>
      <c r="M127" s="126">
        <v>2557</v>
      </c>
      <c r="N127" s="83"/>
      <c r="O127" s="126">
        <v>2556</v>
      </c>
    </row>
    <row r="128" spans="1:15" s="71" customFormat="1" ht="18.75" customHeight="1" hidden="1">
      <c r="A128" s="67" t="s">
        <v>29</v>
      </c>
      <c r="B128" s="29"/>
      <c r="C128" s="29"/>
      <c r="D128" s="29"/>
      <c r="E128" s="29"/>
      <c r="F128" s="29"/>
      <c r="H128" s="29"/>
      <c r="I128" s="62"/>
      <c r="K128" s="29"/>
      <c r="L128" s="29"/>
      <c r="M128" s="29"/>
      <c r="O128" s="29"/>
    </row>
    <row r="129" spans="1:15" s="71" customFormat="1" ht="18.75" customHeight="1" hidden="1">
      <c r="A129" s="41" t="s">
        <v>30</v>
      </c>
      <c r="B129" s="29"/>
      <c r="C129" s="29"/>
      <c r="D129" s="29"/>
      <c r="E129" s="29"/>
      <c r="F129" s="29"/>
      <c r="G129" s="62">
        <v>3</v>
      </c>
      <c r="H129" s="29"/>
      <c r="I129" s="62"/>
      <c r="K129" s="29">
        <v>380591</v>
      </c>
      <c r="L129" s="29"/>
      <c r="M129" s="29"/>
      <c r="O129" s="29">
        <v>387611</v>
      </c>
    </row>
    <row r="130" spans="1:15" s="71" customFormat="1" ht="18.75" customHeight="1" hidden="1">
      <c r="A130" s="41" t="s">
        <v>149</v>
      </c>
      <c r="B130" s="29"/>
      <c r="C130" s="29"/>
      <c r="D130" s="29"/>
      <c r="E130" s="29"/>
      <c r="F130" s="29"/>
      <c r="H130" s="29"/>
      <c r="I130" s="62"/>
      <c r="K130" s="29">
        <v>0</v>
      </c>
      <c r="L130" s="29"/>
      <c r="M130" s="29"/>
      <c r="O130" s="29">
        <v>0</v>
      </c>
    </row>
    <row r="131" spans="1:15" s="71" customFormat="1" ht="18.75" customHeight="1" hidden="1">
      <c r="A131" s="41" t="s">
        <v>147</v>
      </c>
      <c r="B131" s="41"/>
      <c r="C131" s="60"/>
      <c r="D131" s="60"/>
      <c r="E131" s="60"/>
      <c r="F131" s="60"/>
      <c r="G131" s="121">
        <v>12</v>
      </c>
      <c r="H131" s="60"/>
      <c r="I131" s="36"/>
      <c r="K131" s="29">
        <v>0</v>
      </c>
      <c r="L131" s="29"/>
      <c r="M131" s="29"/>
      <c r="O131" s="29">
        <v>0</v>
      </c>
    </row>
    <row r="132" spans="1:15" s="71" customFormat="1" ht="18.75" customHeight="1" hidden="1">
      <c r="A132" s="41" t="s">
        <v>31</v>
      </c>
      <c r="B132" s="29"/>
      <c r="C132" s="29"/>
      <c r="D132" s="29"/>
      <c r="E132" s="29"/>
      <c r="F132" s="29"/>
      <c r="G132" s="62" t="s">
        <v>140</v>
      </c>
      <c r="H132" s="29"/>
      <c r="I132" s="62"/>
      <c r="K132" s="29">
        <v>6676</v>
      </c>
      <c r="L132" s="29"/>
      <c r="M132" s="29"/>
      <c r="O132" s="29">
        <v>6718</v>
      </c>
    </row>
    <row r="133" spans="1:15" s="71" customFormat="1" ht="18.75" customHeight="1" hidden="1">
      <c r="A133" s="67" t="s">
        <v>32</v>
      </c>
      <c r="B133" s="29"/>
      <c r="C133" s="29"/>
      <c r="D133" s="29"/>
      <c r="E133" s="29"/>
      <c r="F133" s="29"/>
      <c r="H133" s="29"/>
      <c r="I133" s="31">
        <f>SUM(I129:I132)</f>
        <v>0</v>
      </c>
      <c r="J133" s="32">
        <f>SUM(J129:J132)</f>
        <v>0</v>
      </c>
      <c r="K133" s="31">
        <f>SUM(K129:K132)</f>
        <v>387267</v>
      </c>
      <c r="L133" s="29"/>
      <c r="M133" s="31">
        <f>SUM(M129:M132)</f>
        <v>0</v>
      </c>
      <c r="O133" s="104">
        <f>SUM(O129:O132)</f>
        <v>394329</v>
      </c>
    </row>
    <row r="134" spans="1:15" s="71" customFormat="1" ht="13.5" customHeight="1" hidden="1">
      <c r="A134" s="58"/>
      <c r="B134" s="58"/>
      <c r="C134" s="58"/>
      <c r="D134" s="60"/>
      <c r="E134" s="60"/>
      <c r="F134" s="60"/>
      <c r="H134" s="60"/>
      <c r="I134" s="62"/>
      <c r="K134" s="32"/>
      <c r="L134" s="29"/>
      <c r="M134" s="32"/>
      <c r="O134" s="39"/>
    </row>
    <row r="135" spans="1:15" s="71" customFormat="1" ht="18.75" customHeight="1" hidden="1">
      <c r="A135" s="58" t="s">
        <v>33</v>
      </c>
      <c r="B135" s="58"/>
      <c r="C135" s="60"/>
      <c r="D135" s="60"/>
      <c r="E135" s="60"/>
      <c r="F135" s="60"/>
      <c r="H135" s="60"/>
      <c r="I135" s="62"/>
      <c r="K135" s="33"/>
      <c r="L135" s="29"/>
      <c r="M135" s="33"/>
      <c r="O135" s="29"/>
    </row>
    <row r="136" spans="1:15" s="71" customFormat="1" ht="18.75" customHeight="1" hidden="1">
      <c r="A136" s="41" t="s">
        <v>34</v>
      </c>
      <c r="B136" s="60"/>
      <c r="C136" s="60"/>
      <c r="D136" s="60"/>
      <c r="E136" s="60"/>
      <c r="F136" s="60"/>
      <c r="G136" s="62">
        <v>3</v>
      </c>
      <c r="H136" s="60"/>
      <c r="I136" s="62"/>
      <c r="K136" s="29">
        <v>328931</v>
      </c>
      <c r="L136" s="29"/>
      <c r="M136" s="29"/>
      <c r="O136" s="29">
        <v>335390</v>
      </c>
    </row>
    <row r="137" spans="1:15" s="71" customFormat="1" ht="18.75" customHeight="1" hidden="1">
      <c r="A137" s="41" t="s">
        <v>133</v>
      </c>
      <c r="B137" s="60"/>
      <c r="C137" s="60"/>
      <c r="D137" s="60"/>
      <c r="E137" s="60"/>
      <c r="F137" s="60"/>
      <c r="H137" s="60"/>
      <c r="I137" s="62"/>
      <c r="K137" s="29">
        <v>0</v>
      </c>
      <c r="L137" s="29"/>
      <c r="M137" s="29"/>
      <c r="O137" s="29">
        <v>0</v>
      </c>
    </row>
    <row r="138" spans="1:15" s="71" customFormat="1" ht="18.75" customHeight="1" hidden="1">
      <c r="A138" s="41" t="s">
        <v>50</v>
      </c>
      <c r="B138" s="41"/>
      <c r="C138" s="60"/>
      <c r="D138" s="60"/>
      <c r="E138" s="60"/>
      <c r="F138" s="60"/>
      <c r="H138" s="60"/>
      <c r="I138" s="62"/>
      <c r="K138" s="29">
        <v>11260</v>
      </c>
      <c r="L138" s="29"/>
      <c r="M138" s="29"/>
      <c r="O138" s="29">
        <v>11236</v>
      </c>
    </row>
    <row r="139" spans="1:15" s="71" customFormat="1" ht="18.75" customHeight="1" hidden="1">
      <c r="A139" s="41" t="s">
        <v>51</v>
      </c>
      <c r="B139" s="41"/>
      <c r="C139" s="60"/>
      <c r="D139" s="60"/>
      <c r="E139" s="60"/>
      <c r="F139" s="60"/>
      <c r="G139" s="62" t="s">
        <v>146</v>
      </c>
      <c r="H139" s="60"/>
      <c r="I139" s="62"/>
      <c r="K139" s="29">
        <v>30084</v>
      </c>
      <c r="L139" s="29"/>
      <c r="M139" s="29"/>
      <c r="O139" s="29">
        <v>28706</v>
      </c>
    </row>
    <row r="140" spans="1:15" s="71" customFormat="1" ht="18.75" customHeight="1" hidden="1">
      <c r="A140" s="41" t="s">
        <v>63</v>
      </c>
      <c r="B140" s="41"/>
      <c r="C140" s="60"/>
      <c r="D140" s="60"/>
      <c r="E140" s="60"/>
      <c r="F140" s="60"/>
      <c r="G140" s="121">
        <v>12</v>
      </c>
      <c r="H140" s="60"/>
      <c r="I140" s="36"/>
      <c r="K140" s="29">
        <v>2379</v>
      </c>
      <c r="L140" s="29"/>
      <c r="M140" s="29"/>
      <c r="O140" s="29">
        <v>2379</v>
      </c>
    </row>
    <row r="141" spans="1:15" s="71" customFormat="1" ht="18.75" customHeight="1" hidden="1">
      <c r="A141" s="58" t="s">
        <v>35</v>
      </c>
      <c r="B141" s="58"/>
      <c r="C141" s="58"/>
      <c r="D141" s="60"/>
      <c r="E141" s="60"/>
      <c r="F141" s="60"/>
      <c r="G141" s="62"/>
      <c r="H141" s="60"/>
      <c r="I141" s="31">
        <f>SUM(I136:I140)</f>
        <v>0</v>
      </c>
      <c r="J141" s="32">
        <f>SUM(J136:J140)</f>
        <v>0</v>
      </c>
      <c r="K141" s="31">
        <f>SUM(K136:K140)</f>
        <v>372654</v>
      </c>
      <c r="L141" s="32"/>
      <c r="M141" s="31">
        <f>SUM(M136:M140)</f>
        <v>0</v>
      </c>
      <c r="O141" s="104">
        <f>SUM(O136:O140)</f>
        <v>377711</v>
      </c>
    </row>
    <row r="142" spans="1:15" s="71" customFormat="1" ht="11.25" customHeight="1" hidden="1">
      <c r="A142" s="58"/>
      <c r="B142" s="58"/>
      <c r="C142" s="58"/>
      <c r="D142" s="60"/>
      <c r="E142" s="60"/>
      <c r="F142" s="60"/>
      <c r="G142" s="62"/>
      <c r="H142" s="60"/>
      <c r="I142" s="60"/>
      <c r="K142" s="32"/>
      <c r="L142" s="32"/>
      <c r="M142" s="32"/>
      <c r="O142" s="39"/>
    </row>
    <row r="143" spans="1:15" s="71" customFormat="1" ht="18.75" customHeight="1" hidden="1">
      <c r="A143" s="58" t="s">
        <v>76</v>
      </c>
      <c r="B143" s="60"/>
      <c r="C143" s="60"/>
      <c r="D143" s="60"/>
      <c r="E143" s="60"/>
      <c r="F143" s="60"/>
      <c r="G143" s="62"/>
      <c r="H143" s="60"/>
      <c r="I143" s="32">
        <f>I133-I141</f>
        <v>0</v>
      </c>
      <c r="J143" s="32">
        <f>J133-J141</f>
        <v>0</v>
      </c>
      <c r="K143" s="32">
        <f>K133-K141</f>
        <v>14613</v>
      </c>
      <c r="L143" s="32"/>
      <c r="M143" s="32">
        <f>M133-M141</f>
        <v>0</v>
      </c>
      <c r="O143" s="32">
        <f>O133-O141</f>
        <v>16618</v>
      </c>
    </row>
    <row r="144" spans="1:15" s="71" customFormat="1" ht="11.25" customHeight="1" hidden="1">
      <c r="A144" s="60"/>
      <c r="B144" s="60"/>
      <c r="C144" s="60"/>
      <c r="D144" s="60"/>
      <c r="E144" s="60"/>
      <c r="F144" s="60"/>
      <c r="G144" s="62"/>
      <c r="H144" s="60"/>
      <c r="I144" s="60"/>
      <c r="K144" s="32"/>
      <c r="L144" s="32"/>
      <c r="M144" s="32"/>
      <c r="O144" s="39"/>
    </row>
    <row r="145" spans="1:15" s="71" customFormat="1" ht="18.75" customHeight="1" hidden="1">
      <c r="A145" s="67" t="s">
        <v>77</v>
      </c>
      <c r="B145" s="60"/>
      <c r="C145" s="60"/>
      <c r="D145" s="60"/>
      <c r="E145" s="60"/>
      <c r="F145" s="60"/>
      <c r="G145" s="62"/>
      <c r="H145" s="36"/>
      <c r="I145" s="140"/>
      <c r="K145" s="34">
        <v>1372</v>
      </c>
      <c r="L145" s="32"/>
      <c r="M145" s="34">
        <v>0</v>
      </c>
      <c r="N145" s="112"/>
      <c r="O145" s="105">
        <v>1372</v>
      </c>
    </row>
    <row r="146" spans="1:15" s="71" customFormat="1" ht="11.25" customHeight="1" hidden="1">
      <c r="A146" s="60"/>
      <c r="B146" s="60"/>
      <c r="C146" s="60"/>
      <c r="D146" s="60"/>
      <c r="E146" s="60"/>
      <c r="F146" s="60"/>
      <c r="G146" s="61"/>
      <c r="H146" s="36"/>
      <c r="I146" s="60"/>
      <c r="K146" s="35"/>
      <c r="L146" s="35"/>
      <c r="M146" s="35"/>
      <c r="O146" s="38"/>
    </row>
    <row r="147" spans="1:15" s="71" customFormat="1" ht="18.75" customHeight="1" hidden="1">
      <c r="A147" s="67" t="s">
        <v>120</v>
      </c>
      <c r="B147" s="60"/>
      <c r="C147" s="60"/>
      <c r="D147" s="60"/>
      <c r="E147" s="60"/>
      <c r="F147" s="60"/>
      <c r="G147" s="62"/>
      <c r="H147" s="36"/>
      <c r="I147" s="32">
        <f>I143-I145</f>
        <v>0</v>
      </c>
      <c r="J147" s="32">
        <f>J143-J145</f>
        <v>0</v>
      </c>
      <c r="K147" s="32">
        <f>K143-K145</f>
        <v>13241</v>
      </c>
      <c r="L147" s="32"/>
      <c r="M147" s="32">
        <f>M143-M145</f>
        <v>0</v>
      </c>
      <c r="O147" s="39">
        <f>O143-O145</f>
        <v>15246</v>
      </c>
    </row>
    <row r="148" spans="1:15" s="71" customFormat="1" ht="12" customHeight="1" hidden="1">
      <c r="A148" s="67"/>
      <c r="B148" s="60"/>
      <c r="C148" s="60"/>
      <c r="D148" s="60"/>
      <c r="E148" s="60"/>
      <c r="F148" s="60"/>
      <c r="G148" s="62"/>
      <c r="H148" s="36"/>
      <c r="I148" s="60"/>
      <c r="K148" s="32"/>
      <c r="L148" s="32"/>
      <c r="M148" s="32"/>
      <c r="O148" s="39"/>
    </row>
    <row r="149" spans="1:15" s="71" customFormat="1" ht="18.75" customHeight="1" hidden="1">
      <c r="A149" s="67" t="s">
        <v>82</v>
      </c>
      <c r="B149" s="60"/>
      <c r="C149" s="60"/>
      <c r="D149" s="60"/>
      <c r="E149" s="60"/>
      <c r="F149" s="60"/>
      <c r="G149" s="62"/>
      <c r="H149" s="36"/>
      <c r="I149" s="140"/>
      <c r="K149" s="34">
        <v>0</v>
      </c>
      <c r="L149" s="32"/>
      <c r="M149" s="34">
        <v>0</v>
      </c>
      <c r="O149" s="105">
        <v>0</v>
      </c>
    </row>
    <row r="150" spans="1:15" s="71" customFormat="1" ht="12" customHeight="1" hidden="1">
      <c r="A150" s="36"/>
      <c r="B150" s="36"/>
      <c r="C150" s="36"/>
      <c r="D150" s="36"/>
      <c r="E150" s="36"/>
      <c r="F150" s="36"/>
      <c r="G150" s="36"/>
      <c r="H150" s="36"/>
      <c r="I150" s="60"/>
      <c r="K150" s="36"/>
      <c r="L150" s="35"/>
      <c r="M150" s="36"/>
      <c r="O150" s="79"/>
    </row>
    <row r="151" spans="1:15" s="71" customFormat="1" ht="18.75" customHeight="1" hidden="1" thickBot="1">
      <c r="A151" s="67" t="s">
        <v>94</v>
      </c>
      <c r="B151" s="40"/>
      <c r="C151" s="40"/>
      <c r="D151" s="40"/>
      <c r="E151" s="40"/>
      <c r="F151" s="40"/>
      <c r="G151" s="40"/>
      <c r="H151" s="40"/>
      <c r="I151" s="37">
        <f>I147+I149</f>
        <v>0</v>
      </c>
      <c r="J151" s="40">
        <f>J147+J149</f>
        <v>0</v>
      </c>
      <c r="K151" s="37">
        <f>K147+K149</f>
        <v>13241</v>
      </c>
      <c r="L151" s="40"/>
      <c r="M151" s="37">
        <f>M147+M149</f>
        <v>0</v>
      </c>
      <c r="O151" s="109">
        <f>O147+O149</f>
        <v>15246</v>
      </c>
    </row>
    <row r="152" spans="1:15" s="71" customFormat="1" ht="11.25" customHeight="1" hidden="1" thickTop="1">
      <c r="A152" s="67"/>
      <c r="B152" s="40"/>
      <c r="C152" s="40"/>
      <c r="D152" s="40"/>
      <c r="E152" s="40"/>
      <c r="F152" s="40"/>
      <c r="G152" s="40"/>
      <c r="H152" s="40"/>
      <c r="I152" s="60"/>
      <c r="K152" s="40"/>
      <c r="L152" s="40"/>
      <c r="M152" s="40"/>
      <c r="O152" s="38"/>
    </row>
    <row r="153" spans="1:15" s="71" customFormat="1" ht="18.75" customHeight="1" hidden="1">
      <c r="A153" s="60" t="s">
        <v>125</v>
      </c>
      <c r="B153" s="60"/>
      <c r="C153" s="60"/>
      <c r="D153" s="60"/>
      <c r="E153" s="60"/>
      <c r="F153" s="60"/>
      <c r="G153" s="62"/>
      <c r="H153" s="60"/>
      <c r="I153" s="60"/>
      <c r="K153" s="32"/>
      <c r="L153" s="60"/>
      <c r="M153" s="32"/>
      <c r="N153" s="32"/>
      <c r="O153" s="32"/>
    </row>
    <row r="154" spans="2:15" s="71" customFormat="1" ht="18.75" customHeight="1" hidden="1">
      <c r="B154" s="60" t="s">
        <v>126</v>
      </c>
      <c r="C154" s="60"/>
      <c r="D154" s="60"/>
      <c r="E154" s="60"/>
      <c r="F154" s="60"/>
      <c r="G154" s="62"/>
      <c r="H154" s="60"/>
      <c r="I154" s="60"/>
      <c r="K154" s="32"/>
      <c r="L154" s="60"/>
      <c r="M154" s="32"/>
      <c r="N154" s="32"/>
      <c r="O154" s="32"/>
    </row>
    <row r="155" spans="1:15" s="71" customFormat="1" ht="18.75" customHeight="1" hidden="1">
      <c r="A155" s="60" t="s">
        <v>127</v>
      </c>
      <c r="B155" s="60"/>
      <c r="C155" s="60"/>
      <c r="D155" s="60"/>
      <c r="E155" s="60"/>
      <c r="F155" s="60"/>
      <c r="G155" s="62"/>
      <c r="H155" s="60"/>
      <c r="I155" s="60"/>
      <c r="K155" s="32">
        <v>13259</v>
      </c>
      <c r="L155" s="60"/>
      <c r="M155" s="32">
        <f>M157-M156</f>
        <v>0</v>
      </c>
      <c r="N155" s="32"/>
      <c r="O155" s="32">
        <f>O157-O156</f>
        <v>15246</v>
      </c>
    </row>
    <row r="156" spans="1:15" s="71" customFormat="1" ht="18.75" customHeight="1" hidden="1">
      <c r="A156" s="60" t="s">
        <v>128</v>
      </c>
      <c r="B156" s="60"/>
      <c r="C156" s="60"/>
      <c r="D156" s="60"/>
      <c r="E156" s="60"/>
      <c r="F156" s="60"/>
      <c r="G156" s="62"/>
      <c r="H156" s="60"/>
      <c r="I156" s="140"/>
      <c r="K156" s="32">
        <f>K147-K155</f>
        <v>-18</v>
      </c>
      <c r="L156" s="60"/>
      <c r="M156" s="32">
        <v>0</v>
      </c>
      <c r="N156" s="32"/>
      <c r="O156" s="32">
        <v>0</v>
      </c>
    </row>
    <row r="157" spans="1:15" s="71" customFormat="1" ht="18.75" customHeight="1" hidden="1" thickBot="1">
      <c r="A157" s="60"/>
      <c r="B157" s="60"/>
      <c r="C157" s="60"/>
      <c r="D157" s="60"/>
      <c r="E157" s="60"/>
      <c r="F157" s="60"/>
      <c r="G157" s="62"/>
      <c r="H157" s="60"/>
      <c r="I157" s="113">
        <f>I147</f>
        <v>0</v>
      </c>
      <c r="J157" s="32">
        <f>J147</f>
        <v>0</v>
      </c>
      <c r="K157" s="113">
        <f>K147</f>
        <v>13241</v>
      </c>
      <c r="L157" s="60"/>
      <c r="M157" s="113">
        <f>M147</f>
        <v>0</v>
      </c>
      <c r="N157" s="32"/>
      <c r="O157" s="113">
        <f>O147</f>
        <v>15246</v>
      </c>
    </row>
    <row r="158" spans="1:15" s="71" customFormat="1" ht="10.5" customHeight="1" hidden="1" thickTop="1">
      <c r="A158" s="60"/>
      <c r="B158" s="60"/>
      <c r="C158" s="60"/>
      <c r="D158" s="60"/>
      <c r="E158" s="60"/>
      <c r="F158" s="60"/>
      <c r="G158" s="62"/>
      <c r="H158" s="60"/>
      <c r="I158" s="60"/>
      <c r="J158" s="112"/>
      <c r="K158" s="32"/>
      <c r="L158" s="60"/>
      <c r="M158" s="32"/>
      <c r="N158" s="32"/>
      <c r="O158" s="32"/>
    </row>
    <row r="159" spans="1:15" s="71" customFormat="1" ht="18.75" customHeight="1" hidden="1">
      <c r="A159" s="114" t="s">
        <v>129</v>
      </c>
      <c r="B159" s="149"/>
      <c r="E159" s="60"/>
      <c r="F159" s="60"/>
      <c r="G159" s="62"/>
      <c r="H159" s="36"/>
      <c r="I159" s="60"/>
      <c r="J159" s="112"/>
      <c r="K159" s="72"/>
      <c r="L159" s="27"/>
      <c r="M159" s="72"/>
      <c r="N159" s="72"/>
      <c r="O159" s="72"/>
    </row>
    <row r="160" spans="2:15" s="71" customFormat="1" ht="18.75" customHeight="1" hidden="1" thickBot="1">
      <c r="B160" s="149" t="s">
        <v>130</v>
      </c>
      <c r="E160" s="60"/>
      <c r="F160" s="60"/>
      <c r="G160" s="62"/>
      <c r="H160" s="36"/>
      <c r="I160" s="53">
        <f>I155/I162</f>
        <v>0</v>
      </c>
      <c r="J160" s="72" t="e">
        <f>J155/J162</f>
        <v>#DIV/0!</v>
      </c>
      <c r="K160" s="53">
        <f>K155/K162</f>
        <v>0.08286875</v>
      </c>
      <c r="L160" s="36"/>
      <c r="M160" s="53">
        <f>M155/M162</f>
        <v>0</v>
      </c>
      <c r="N160" s="72"/>
      <c r="O160" s="53">
        <f>O155/O162</f>
        <v>0.0952875</v>
      </c>
    </row>
    <row r="161" spans="1:15" ht="10.5" customHeight="1" hidden="1" thickTop="1">
      <c r="A161" s="58"/>
      <c r="B161" s="60"/>
      <c r="C161" s="60"/>
      <c r="D161" s="60"/>
      <c r="E161" s="60"/>
      <c r="F161" s="60"/>
      <c r="G161" s="61"/>
      <c r="H161" s="60"/>
      <c r="K161" s="32"/>
      <c r="L161" s="60"/>
      <c r="M161" s="32"/>
      <c r="N161" s="32"/>
      <c r="O161" s="32"/>
    </row>
    <row r="162" spans="1:15" ht="20.25" customHeight="1" hidden="1" thickBot="1">
      <c r="A162" s="58" t="s">
        <v>49</v>
      </c>
      <c r="B162" s="60"/>
      <c r="C162" s="60"/>
      <c r="D162" s="60"/>
      <c r="E162" s="60"/>
      <c r="F162" s="60"/>
      <c r="G162" s="61"/>
      <c r="H162" s="60"/>
      <c r="I162" s="37">
        <v>160000</v>
      </c>
      <c r="K162" s="37">
        <v>160000</v>
      </c>
      <c r="L162" s="60"/>
      <c r="M162" s="37">
        <v>160000</v>
      </c>
      <c r="N162" s="40"/>
      <c r="O162" s="37">
        <v>160000</v>
      </c>
    </row>
    <row r="163" spans="1:15" ht="15.75" customHeight="1" hidden="1" thickTop="1">
      <c r="A163" s="60"/>
      <c r="B163" s="73"/>
      <c r="C163" s="60"/>
      <c r="D163" s="60"/>
      <c r="E163" s="60"/>
      <c r="F163" s="60"/>
      <c r="G163" s="62"/>
      <c r="H163" s="60"/>
      <c r="I163" s="54"/>
      <c r="J163" s="32"/>
      <c r="K163" s="54"/>
      <c r="N163" s="32"/>
      <c r="O163" s="84"/>
    </row>
    <row r="164" spans="1:15" ht="15.75" customHeight="1" hidden="1">
      <c r="A164" s="60"/>
      <c r="B164" s="73"/>
      <c r="C164" s="60"/>
      <c r="D164" s="60"/>
      <c r="E164" s="60"/>
      <c r="F164" s="60"/>
      <c r="G164" s="62"/>
      <c r="H164" s="60"/>
      <c r="I164" s="54"/>
      <c r="J164" s="32"/>
      <c r="K164" s="54"/>
      <c r="N164" s="32"/>
      <c r="O164" s="84"/>
    </row>
    <row r="165" spans="1:15" ht="15.75" customHeight="1" hidden="1">
      <c r="A165" s="60"/>
      <c r="B165" s="73"/>
      <c r="C165" s="60"/>
      <c r="D165" s="60"/>
      <c r="E165" s="60"/>
      <c r="F165" s="60"/>
      <c r="G165" s="62"/>
      <c r="H165" s="60"/>
      <c r="I165" s="54"/>
      <c r="J165" s="32"/>
      <c r="K165" s="54"/>
      <c r="N165" s="32"/>
      <c r="O165" s="84"/>
    </row>
    <row r="166" spans="1:15" ht="15.75" customHeight="1" hidden="1">
      <c r="A166" s="60"/>
      <c r="B166" s="73"/>
      <c r="C166" s="60"/>
      <c r="D166" s="60"/>
      <c r="E166" s="60"/>
      <c r="F166" s="60"/>
      <c r="G166" s="62"/>
      <c r="H166" s="60"/>
      <c r="I166" s="54"/>
      <c r="J166" s="32"/>
      <c r="K166" s="54"/>
      <c r="N166" s="32"/>
      <c r="O166" s="84"/>
    </row>
    <row r="167" spans="1:15" ht="15.75" customHeight="1" hidden="1">
      <c r="A167" s="60"/>
      <c r="B167" s="73"/>
      <c r="C167" s="60"/>
      <c r="D167" s="60"/>
      <c r="E167" s="60"/>
      <c r="F167" s="60"/>
      <c r="G167" s="62"/>
      <c r="H167" s="60"/>
      <c r="I167" s="54"/>
      <c r="J167" s="32"/>
      <c r="K167" s="54"/>
      <c r="N167" s="32"/>
      <c r="O167" s="84"/>
    </row>
    <row r="168" spans="1:15" ht="27" customHeight="1" hidden="1">
      <c r="A168" s="65" t="str">
        <f>A80</f>
        <v>บริษัท พรพรหมเม็ททอล จำกัด (มหาชน) และบริษัทย่อย</v>
      </c>
      <c r="B168" s="29"/>
      <c r="C168" s="29"/>
      <c r="D168" s="29"/>
      <c r="E168" s="29"/>
      <c r="F168" s="29"/>
      <c r="G168" s="29"/>
      <c r="H168" s="29"/>
      <c r="I168" s="29"/>
      <c r="J168" s="103"/>
      <c r="K168" s="29"/>
      <c r="L168" s="103"/>
      <c r="M168" s="251" t="s">
        <v>90</v>
      </c>
      <c r="N168" s="251"/>
      <c r="O168" s="251"/>
    </row>
    <row r="169" spans="1:21" ht="27" customHeight="1" hidden="1">
      <c r="A169" s="65" t="s">
        <v>72</v>
      </c>
      <c r="B169" s="29"/>
      <c r="C169" s="29"/>
      <c r="D169" s="29"/>
      <c r="E169" s="29"/>
      <c r="F169" s="29"/>
      <c r="G169" s="29"/>
      <c r="H169" s="29"/>
      <c r="I169" s="29"/>
      <c r="J169" s="103"/>
      <c r="K169" s="29"/>
      <c r="L169" s="252"/>
      <c r="M169" s="252"/>
      <c r="N169" s="252" t="s">
        <v>91</v>
      </c>
      <c r="O169" s="252"/>
      <c r="R169" s="103"/>
      <c r="S169" s="251"/>
      <c r="T169" s="251"/>
      <c r="U169" s="251"/>
    </row>
    <row r="170" spans="1:21" ht="27" customHeight="1" hidden="1">
      <c r="A170" s="123" t="s">
        <v>151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N170" s="29"/>
      <c r="O170" s="29"/>
      <c r="R170" s="252"/>
      <c r="S170" s="252"/>
      <c r="T170" s="252"/>
      <c r="U170" s="252"/>
    </row>
    <row r="171" spans="1:15" ht="19.5" customHeight="1" hidden="1">
      <c r="A171" s="60"/>
      <c r="B171" s="29"/>
      <c r="C171" s="29"/>
      <c r="D171" s="29"/>
      <c r="E171" s="29"/>
      <c r="F171" s="29"/>
      <c r="G171" s="29"/>
      <c r="H171" s="29"/>
      <c r="I171" s="39"/>
      <c r="J171" s="39"/>
      <c r="K171" s="39"/>
      <c r="L171" s="29"/>
      <c r="M171" s="39"/>
      <c r="N171" s="39"/>
      <c r="O171" s="39"/>
    </row>
    <row r="172" spans="1:15" ht="19.5" customHeight="1" hidden="1">
      <c r="A172" s="60"/>
      <c r="B172" s="29"/>
      <c r="C172" s="29"/>
      <c r="D172" s="29"/>
      <c r="E172" s="29"/>
      <c r="F172" s="29"/>
      <c r="G172" s="29"/>
      <c r="H172" s="29"/>
      <c r="I172" s="249" t="s">
        <v>44</v>
      </c>
      <c r="J172" s="249"/>
      <c r="K172" s="249"/>
      <c r="L172" s="249"/>
      <c r="M172" s="249"/>
      <c r="N172" s="249"/>
      <c r="O172" s="249"/>
    </row>
    <row r="173" spans="1:15" ht="19.5" customHeight="1" hidden="1">
      <c r="A173" s="60"/>
      <c r="B173" s="29"/>
      <c r="C173" s="29"/>
      <c r="D173" s="29"/>
      <c r="E173" s="29"/>
      <c r="F173" s="29"/>
      <c r="G173" s="29"/>
      <c r="H173" s="29"/>
      <c r="I173" s="250" t="s">
        <v>97</v>
      </c>
      <c r="J173" s="250"/>
      <c r="K173" s="250"/>
      <c r="L173" s="127"/>
      <c r="M173" s="250" t="s">
        <v>98</v>
      </c>
      <c r="N173" s="250"/>
      <c r="O173" s="250"/>
    </row>
    <row r="174" spans="1:15" ht="19.5" customHeight="1" hidden="1">
      <c r="A174" s="60"/>
      <c r="B174" s="29"/>
      <c r="C174" s="29"/>
      <c r="D174" s="29"/>
      <c r="E174" s="29"/>
      <c r="F174" s="29"/>
      <c r="G174" s="105" t="s">
        <v>1</v>
      </c>
      <c r="H174" s="29"/>
      <c r="I174" s="126">
        <v>2557</v>
      </c>
      <c r="K174" s="126">
        <v>2556</v>
      </c>
      <c r="L174" s="85"/>
      <c r="M174" s="126">
        <v>2557</v>
      </c>
      <c r="N174" s="83"/>
      <c r="O174" s="126">
        <v>2556</v>
      </c>
    </row>
    <row r="175" spans="1:15" s="71" customFormat="1" ht="18.75" customHeight="1" hidden="1">
      <c r="A175" s="67" t="s">
        <v>29</v>
      </c>
      <c r="B175" s="29"/>
      <c r="C175" s="29"/>
      <c r="D175" s="29"/>
      <c r="E175" s="29"/>
      <c r="F175" s="29"/>
      <c r="H175" s="29"/>
      <c r="I175" s="62"/>
      <c r="K175" s="29"/>
      <c r="L175" s="29"/>
      <c r="M175" s="29"/>
      <c r="O175" s="29"/>
    </row>
    <row r="176" spans="1:15" s="71" customFormat="1" ht="18.75" customHeight="1" hidden="1">
      <c r="A176" s="41" t="s">
        <v>30</v>
      </c>
      <c r="B176" s="29"/>
      <c r="C176" s="29"/>
      <c r="D176" s="29"/>
      <c r="E176" s="29"/>
      <c r="F176" s="29"/>
      <c r="G176" s="62">
        <v>3</v>
      </c>
      <c r="H176" s="29"/>
      <c r="I176" s="62"/>
      <c r="K176" s="29">
        <v>785867</v>
      </c>
      <c r="L176" s="29"/>
      <c r="M176" s="29"/>
      <c r="O176" s="29">
        <v>792887</v>
      </c>
    </row>
    <row r="177" spans="1:15" s="71" customFormat="1" ht="18.75" customHeight="1" hidden="1">
      <c r="A177" s="41" t="s">
        <v>149</v>
      </c>
      <c r="B177" s="29"/>
      <c r="C177" s="29"/>
      <c r="D177" s="29"/>
      <c r="E177" s="29"/>
      <c r="F177" s="29"/>
      <c r="H177" s="29"/>
      <c r="I177" s="62"/>
      <c r="K177" s="129" t="s">
        <v>8</v>
      </c>
      <c r="L177" s="29"/>
      <c r="M177" s="29"/>
      <c r="O177" s="129" t="s">
        <v>8</v>
      </c>
    </row>
    <row r="178" spans="1:15" s="71" customFormat="1" ht="18.75" customHeight="1" hidden="1">
      <c r="A178" s="41" t="s">
        <v>147</v>
      </c>
      <c r="B178" s="41"/>
      <c r="C178" s="60"/>
      <c r="D178" s="60"/>
      <c r="E178" s="60"/>
      <c r="F178" s="60"/>
      <c r="G178" s="121">
        <v>12</v>
      </c>
      <c r="H178" s="60"/>
      <c r="I178" s="36"/>
      <c r="K178" s="129" t="s">
        <v>8</v>
      </c>
      <c r="L178" s="29"/>
      <c r="M178" s="29"/>
      <c r="O178" s="129" t="s">
        <v>8</v>
      </c>
    </row>
    <row r="179" spans="1:15" s="71" customFormat="1" ht="18.75" customHeight="1" hidden="1">
      <c r="A179" s="41" t="s">
        <v>31</v>
      </c>
      <c r="B179" s="29"/>
      <c r="C179" s="29"/>
      <c r="D179" s="29"/>
      <c r="E179" s="29"/>
      <c r="F179" s="29"/>
      <c r="G179" s="62" t="s">
        <v>140</v>
      </c>
      <c r="H179" s="29"/>
      <c r="I179" s="62"/>
      <c r="K179" s="29">
        <v>7174</v>
      </c>
      <c r="L179" s="29"/>
      <c r="M179" s="29"/>
      <c r="O179" s="29">
        <v>7216</v>
      </c>
    </row>
    <row r="180" spans="1:15" s="71" customFormat="1" ht="18.75" customHeight="1" hidden="1">
      <c r="A180" s="67" t="s">
        <v>32</v>
      </c>
      <c r="B180" s="29"/>
      <c r="C180" s="29"/>
      <c r="D180" s="29"/>
      <c r="E180" s="29"/>
      <c r="F180" s="29"/>
      <c r="H180" s="29"/>
      <c r="I180" s="31">
        <f>SUM(I176:I179)</f>
        <v>0</v>
      </c>
      <c r="J180" s="32">
        <f>SUM(J176:J179)</f>
        <v>0</v>
      </c>
      <c r="K180" s="31">
        <f>SUM(K176:K179)</f>
        <v>793041</v>
      </c>
      <c r="L180" s="29"/>
      <c r="M180" s="31">
        <f>SUM(M176:M179)</f>
        <v>0</v>
      </c>
      <c r="O180" s="104">
        <f>SUM(O176:O179)</f>
        <v>800103</v>
      </c>
    </row>
    <row r="181" spans="1:15" s="71" customFormat="1" ht="13.5" customHeight="1" hidden="1">
      <c r="A181" s="58"/>
      <c r="B181" s="58"/>
      <c r="C181" s="58"/>
      <c r="D181" s="60"/>
      <c r="E181" s="60"/>
      <c r="F181" s="60"/>
      <c r="H181" s="60"/>
      <c r="I181" s="62"/>
      <c r="K181" s="32"/>
      <c r="L181" s="29"/>
      <c r="M181" s="32"/>
      <c r="O181" s="39"/>
    </row>
    <row r="182" spans="1:15" s="71" customFormat="1" ht="18.75" customHeight="1" hidden="1">
      <c r="A182" s="58" t="s">
        <v>33</v>
      </c>
      <c r="B182" s="58"/>
      <c r="C182" s="60"/>
      <c r="D182" s="60"/>
      <c r="E182" s="60"/>
      <c r="F182" s="60"/>
      <c r="H182" s="60"/>
      <c r="I182" s="62"/>
      <c r="K182" s="33"/>
      <c r="L182" s="29"/>
      <c r="M182" s="33"/>
      <c r="O182" s="29"/>
    </row>
    <row r="183" spans="1:15" s="71" customFormat="1" ht="18.75" customHeight="1" hidden="1">
      <c r="A183" s="41" t="s">
        <v>34</v>
      </c>
      <c r="B183" s="60"/>
      <c r="C183" s="60"/>
      <c r="D183" s="60"/>
      <c r="E183" s="60"/>
      <c r="F183" s="60"/>
      <c r="G183" s="62">
        <v>3</v>
      </c>
      <c r="H183" s="60"/>
      <c r="I183" s="62"/>
      <c r="K183" s="29">
        <v>675699</v>
      </c>
      <c r="L183" s="29"/>
      <c r="M183" s="29"/>
      <c r="O183" s="29">
        <v>682158</v>
      </c>
    </row>
    <row r="184" spans="1:15" s="71" customFormat="1" ht="18.75" customHeight="1" hidden="1">
      <c r="A184" s="41" t="s">
        <v>133</v>
      </c>
      <c r="B184" s="60"/>
      <c r="C184" s="60"/>
      <c r="D184" s="60"/>
      <c r="E184" s="60"/>
      <c r="F184" s="60"/>
      <c r="H184" s="60"/>
      <c r="I184" s="62"/>
      <c r="K184" s="129" t="s">
        <v>8</v>
      </c>
      <c r="L184" s="29"/>
      <c r="M184" s="29"/>
      <c r="O184" s="129" t="s">
        <v>8</v>
      </c>
    </row>
    <row r="185" spans="1:15" s="71" customFormat="1" ht="18.75" customHeight="1" hidden="1">
      <c r="A185" s="41" t="s">
        <v>50</v>
      </c>
      <c r="B185" s="41"/>
      <c r="C185" s="60"/>
      <c r="D185" s="60"/>
      <c r="E185" s="60"/>
      <c r="F185" s="60"/>
      <c r="H185" s="60"/>
      <c r="I185" s="62"/>
      <c r="K185" s="29">
        <v>22843</v>
      </c>
      <c r="L185" s="29"/>
      <c r="M185" s="29"/>
      <c r="O185" s="29">
        <v>22819</v>
      </c>
    </row>
    <row r="186" spans="1:15" s="71" customFormat="1" ht="18.75" customHeight="1" hidden="1">
      <c r="A186" s="41" t="s">
        <v>51</v>
      </c>
      <c r="B186" s="41"/>
      <c r="C186" s="60"/>
      <c r="D186" s="60"/>
      <c r="E186" s="60"/>
      <c r="F186" s="60"/>
      <c r="G186" s="62" t="s">
        <v>146</v>
      </c>
      <c r="H186" s="60"/>
      <c r="I186" s="62"/>
      <c r="K186" s="29">
        <v>40878</v>
      </c>
      <c r="L186" s="29"/>
      <c r="M186" s="29"/>
      <c r="O186" s="29">
        <v>39500</v>
      </c>
    </row>
    <row r="187" spans="1:15" s="71" customFormat="1" ht="18.75" customHeight="1" hidden="1">
      <c r="A187" s="41" t="s">
        <v>63</v>
      </c>
      <c r="B187" s="41"/>
      <c r="C187" s="60"/>
      <c r="D187" s="60"/>
      <c r="E187" s="60"/>
      <c r="F187" s="60"/>
      <c r="G187" s="121">
        <v>12</v>
      </c>
      <c r="H187" s="60"/>
      <c r="I187" s="36"/>
      <c r="K187" s="29">
        <v>4499</v>
      </c>
      <c r="L187" s="29"/>
      <c r="M187" s="29"/>
      <c r="O187" s="29">
        <v>4499</v>
      </c>
    </row>
    <row r="188" spans="1:15" s="71" customFormat="1" ht="18.75" customHeight="1" hidden="1">
      <c r="A188" s="58" t="s">
        <v>35</v>
      </c>
      <c r="B188" s="58"/>
      <c r="C188" s="58"/>
      <c r="D188" s="60"/>
      <c r="E188" s="60"/>
      <c r="F188" s="60"/>
      <c r="G188" s="62"/>
      <c r="H188" s="60"/>
      <c r="I188" s="31">
        <f>SUM(I183:I187)</f>
        <v>0</v>
      </c>
      <c r="J188" s="32">
        <f>SUM(J183:J187)</f>
        <v>0</v>
      </c>
      <c r="K188" s="31">
        <f>SUM(K183:K187)</f>
        <v>743919</v>
      </c>
      <c r="L188" s="32"/>
      <c r="M188" s="31">
        <f>SUM(M183:M187)</f>
        <v>0</v>
      </c>
      <c r="O188" s="104">
        <f>SUM(O183:O187)</f>
        <v>748976</v>
      </c>
    </row>
    <row r="189" spans="1:15" s="71" customFormat="1" ht="11.25" customHeight="1" hidden="1">
      <c r="A189" s="58"/>
      <c r="B189" s="58"/>
      <c r="C189" s="58"/>
      <c r="D189" s="60"/>
      <c r="E189" s="60"/>
      <c r="F189" s="60"/>
      <c r="G189" s="62"/>
      <c r="H189" s="60"/>
      <c r="I189" s="60"/>
      <c r="K189" s="32"/>
      <c r="L189" s="32"/>
      <c r="M189" s="32"/>
      <c r="O189" s="39"/>
    </row>
    <row r="190" spans="1:15" s="71" customFormat="1" ht="18.75" customHeight="1" hidden="1">
      <c r="A190" s="58" t="s">
        <v>76</v>
      </c>
      <c r="B190" s="60"/>
      <c r="C190" s="60"/>
      <c r="D190" s="60"/>
      <c r="E190" s="60"/>
      <c r="F190" s="60"/>
      <c r="G190" s="62"/>
      <c r="H190" s="60"/>
      <c r="I190" s="32">
        <f>I180-I188</f>
        <v>0</v>
      </c>
      <c r="J190" s="32">
        <f>J180-J188</f>
        <v>0</v>
      </c>
      <c r="K190" s="32">
        <f>K180-K188</f>
        <v>49122</v>
      </c>
      <c r="L190" s="32"/>
      <c r="M190" s="32">
        <f>M180-M188</f>
        <v>0</v>
      </c>
      <c r="O190" s="32">
        <f>O180-O188</f>
        <v>51127</v>
      </c>
    </row>
    <row r="191" spans="1:15" s="71" customFormat="1" ht="11.25" customHeight="1" hidden="1">
      <c r="A191" s="60"/>
      <c r="B191" s="60"/>
      <c r="C191" s="60"/>
      <c r="D191" s="60"/>
      <c r="E191" s="60"/>
      <c r="F191" s="60"/>
      <c r="G191" s="62"/>
      <c r="H191" s="60"/>
      <c r="I191" s="60"/>
      <c r="K191" s="32"/>
      <c r="L191" s="32"/>
      <c r="M191" s="32"/>
      <c r="O191" s="39"/>
    </row>
    <row r="192" spans="1:15" s="71" customFormat="1" ht="18.75" customHeight="1" hidden="1">
      <c r="A192" s="67" t="s">
        <v>77</v>
      </c>
      <c r="B192" s="60"/>
      <c r="C192" s="60"/>
      <c r="D192" s="60"/>
      <c r="E192" s="60"/>
      <c r="F192" s="60"/>
      <c r="G192" s="62"/>
      <c r="H192" s="36"/>
      <c r="I192" s="140"/>
      <c r="K192" s="34">
        <v>8753</v>
      </c>
      <c r="L192" s="32"/>
      <c r="M192" s="34">
        <v>0</v>
      </c>
      <c r="N192" s="112"/>
      <c r="O192" s="105">
        <v>8753</v>
      </c>
    </row>
    <row r="193" spans="1:15" s="71" customFormat="1" ht="11.25" customHeight="1" hidden="1">
      <c r="A193" s="60"/>
      <c r="B193" s="60"/>
      <c r="C193" s="60"/>
      <c r="D193" s="60"/>
      <c r="E193" s="60"/>
      <c r="F193" s="60"/>
      <c r="G193" s="61"/>
      <c r="H193" s="36"/>
      <c r="I193" s="60"/>
      <c r="K193" s="35"/>
      <c r="L193" s="35"/>
      <c r="M193" s="35"/>
      <c r="O193" s="38"/>
    </row>
    <row r="194" spans="1:15" s="71" customFormat="1" ht="18.75" customHeight="1" hidden="1">
      <c r="A194" s="67" t="s">
        <v>120</v>
      </c>
      <c r="B194" s="60"/>
      <c r="C194" s="60"/>
      <c r="D194" s="60"/>
      <c r="E194" s="60"/>
      <c r="F194" s="60"/>
      <c r="G194" s="62"/>
      <c r="H194" s="36"/>
      <c r="I194" s="32">
        <f>I190-I192</f>
        <v>0</v>
      </c>
      <c r="J194" s="32">
        <f>J190-J192</f>
        <v>0</v>
      </c>
      <c r="K194" s="32">
        <f>K190-K192</f>
        <v>40369</v>
      </c>
      <c r="L194" s="32"/>
      <c r="M194" s="32">
        <f>M190-M192</f>
        <v>0</v>
      </c>
      <c r="O194" s="39">
        <f>O190-O192</f>
        <v>42374</v>
      </c>
    </row>
    <row r="195" spans="1:15" s="71" customFormat="1" ht="12" customHeight="1" hidden="1">
      <c r="A195" s="67"/>
      <c r="B195" s="60"/>
      <c r="C195" s="60"/>
      <c r="D195" s="60"/>
      <c r="E195" s="60"/>
      <c r="F195" s="60"/>
      <c r="G195" s="62"/>
      <c r="H195" s="36"/>
      <c r="I195" s="60"/>
      <c r="K195" s="32"/>
      <c r="L195" s="32"/>
      <c r="M195" s="32"/>
      <c r="O195" s="39"/>
    </row>
    <row r="196" spans="1:15" s="71" customFormat="1" ht="18.75" customHeight="1" hidden="1">
      <c r="A196" s="67" t="s">
        <v>82</v>
      </c>
      <c r="B196" s="60"/>
      <c r="C196" s="60"/>
      <c r="D196" s="60"/>
      <c r="E196" s="60"/>
      <c r="F196" s="60"/>
      <c r="G196" s="62"/>
      <c r="H196" s="36"/>
      <c r="I196" s="140"/>
      <c r="K196" s="34">
        <v>0</v>
      </c>
      <c r="L196" s="32"/>
      <c r="M196" s="34">
        <v>0</v>
      </c>
      <c r="O196" s="105">
        <v>0</v>
      </c>
    </row>
    <row r="197" spans="1:15" s="71" customFormat="1" ht="12" customHeight="1" hidden="1">
      <c r="A197" s="36"/>
      <c r="B197" s="36"/>
      <c r="C197" s="36"/>
      <c r="D197" s="36"/>
      <c r="E197" s="36"/>
      <c r="F197" s="36"/>
      <c r="G197" s="36"/>
      <c r="H197" s="36"/>
      <c r="I197" s="60"/>
      <c r="K197" s="36"/>
      <c r="L197" s="35"/>
      <c r="M197" s="36"/>
      <c r="O197" s="79"/>
    </row>
    <row r="198" spans="1:15" s="71" customFormat="1" ht="18.75" customHeight="1" hidden="1" thickBot="1">
      <c r="A198" s="67" t="s">
        <v>94</v>
      </c>
      <c r="B198" s="40"/>
      <c r="C198" s="40"/>
      <c r="D198" s="40"/>
      <c r="E198" s="40"/>
      <c r="F198" s="40"/>
      <c r="G198" s="40"/>
      <c r="H198" s="40"/>
      <c r="I198" s="37">
        <f>I194+I196</f>
        <v>0</v>
      </c>
      <c r="J198" s="40">
        <f>J194+J196</f>
        <v>0</v>
      </c>
      <c r="K198" s="37">
        <f>K194+K196</f>
        <v>40369</v>
      </c>
      <c r="L198" s="40"/>
      <c r="M198" s="37">
        <f>M194+M196</f>
        <v>0</v>
      </c>
      <c r="O198" s="109">
        <f>O194+O196</f>
        <v>42374</v>
      </c>
    </row>
    <row r="199" spans="1:15" s="71" customFormat="1" ht="11.25" customHeight="1" hidden="1" thickTop="1">
      <c r="A199" s="67"/>
      <c r="B199" s="40"/>
      <c r="C199" s="40"/>
      <c r="D199" s="40"/>
      <c r="E199" s="40"/>
      <c r="F199" s="40"/>
      <c r="G199" s="40"/>
      <c r="H199" s="40"/>
      <c r="I199" s="60"/>
      <c r="K199" s="40"/>
      <c r="L199" s="40"/>
      <c r="M199" s="40"/>
      <c r="O199" s="38"/>
    </row>
    <row r="200" spans="1:15" s="71" customFormat="1" ht="18.75" customHeight="1" hidden="1">
      <c r="A200" s="60" t="s">
        <v>125</v>
      </c>
      <c r="B200" s="60"/>
      <c r="C200" s="60"/>
      <c r="D200" s="60"/>
      <c r="E200" s="60"/>
      <c r="F200" s="60"/>
      <c r="G200" s="62"/>
      <c r="H200" s="60"/>
      <c r="I200" s="60"/>
      <c r="K200" s="32"/>
      <c r="L200" s="60"/>
      <c r="M200" s="32"/>
      <c r="N200" s="32"/>
      <c r="O200" s="32"/>
    </row>
    <row r="201" spans="2:15" s="71" customFormat="1" ht="18.75" customHeight="1" hidden="1">
      <c r="B201" s="60" t="s">
        <v>126</v>
      </c>
      <c r="C201" s="60"/>
      <c r="D201" s="60"/>
      <c r="E201" s="60"/>
      <c r="F201" s="60"/>
      <c r="G201" s="62"/>
      <c r="H201" s="60"/>
      <c r="I201" s="60"/>
      <c r="K201" s="32"/>
      <c r="L201" s="60"/>
      <c r="M201" s="32"/>
      <c r="N201" s="32"/>
      <c r="O201" s="32"/>
    </row>
    <row r="202" spans="1:15" s="71" customFormat="1" ht="18.75" customHeight="1" hidden="1">
      <c r="A202" s="60" t="s">
        <v>127</v>
      </c>
      <c r="B202" s="60"/>
      <c r="C202" s="60"/>
      <c r="D202" s="60"/>
      <c r="E202" s="60"/>
      <c r="F202" s="60"/>
      <c r="G202" s="62"/>
      <c r="H202" s="60"/>
      <c r="I202" s="60"/>
      <c r="K202" s="32">
        <v>40387</v>
      </c>
      <c r="L202" s="60"/>
      <c r="M202" s="32">
        <f>M204-M203</f>
        <v>0</v>
      </c>
      <c r="N202" s="32"/>
      <c r="O202" s="32">
        <f>O204-O203</f>
        <v>42374</v>
      </c>
    </row>
    <row r="203" spans="1:15" s="71" customFormat="1" ht="18.75" customHeight="1" hidden="1">
      <c r="A203" s="60" t="s">
        <v>128</v>
      </c>
      <c r="B203" s="60"/>
      <c r="C203" s="60"/>
      <c r="D203" s="60"/>
      <c r="E203" s="60"/>
      <c r="F203" s="60"/>
      <c r="G203" s="62"/>
      <c r="H203" s="60"/>
      <c r="I203" s="140"/>
      <c r="K203" s="32">
        <f>K194-K202</f>
        <v>-18</v>
      </c>
      <c r="L203" s="60"/>
      <c r="M203" s="32">
        <v>0</v>
      </c>
      <c r="N203" s="32"/>
      <c r="O203" s="32">
        <v>0</v>
      </c>
    </row>
    <row r="204" spans="1:15" s="71" customFormat="1" ht="18.75" customHeight="1" hidden="1" thickBot="1">
      <c r="A204" s="60"/>
      <c r="B204" s="60"/>
      <c r="C204" s="60"/>
      <c r="D204" s="60"/>
      <c r="E204" s="60"/>
      <c r="F204" s="60"/>
      <c r="G204" s="62"/>
      <c r="H204" s="60"/>
      <c r="I204" s="113">
        <f>I194</f>
        <v>0</v>
      </c>
      <c r="J204" s="32">
        <f>J194</f>
        <v>0</v>
      </c>
      <c r="K204" s="113">
        <f>K194</f>
        <v>40369</v>
      </c>
      <c r="L204" s="60"/>
      <c r="M204" s="113">
        <f>M194</f>
        <v>0</v>
      </c>
      <c r="N204" s="32"/>
      <c r="O204" s="113">
        <f>O194</f>
        <v>42374</v>
      </c>
    </row>
    <row r="205" spans="1:15" s="71" customFormat="1" ht="10.5" customHeight="1" hidden="1" thickTop="1">
      <c r="A205" s="60"/>
      <c r="B205" s="60"/>
      <c r="C205" s="60"/>
      <c r="D205" s="60"/>
      <c r="E205" s="60"/>
      <c r="F205" s="60"/>
      <c r="G205" s="62"/>
      <c r="H205" s="60"/>
      <c r="I205" s="60"/>
      <c r="J205" s="112"/>
      <c r="K205" s="32"/>
      <c r="L205" s="60"/>
      <c r="M205" s="32"/>
      <c r="N205" s="32"/>
      <c r="O205" s="32"/>
    </row>
    <row r="206" spans="1:15" s="71" customFormat="1" ht="18.75" customHeight="1" hidden="1">
      <c r="A206" s="114" t="s">
        <v>129</v>
      </c>
      <c r="B206" s="149"/>
      <c r="E206" s="60"/>
      <c r="F206" s="60"/>
      <c r="G206" s="62"/>
      <c r="H206" s="36"/>
      <c r="I206" s="60"/>
      <c r="J206" s="112"/>
      <c r="K206" s="72"/>
      <c r="L206" s="27"/>
      <c r="M206" s="72"/>
      <c r="N206" s="72"/>
      <c r="O206" s="72"/>
    </row>
    <row r="207" spans="2:15" s="71" customFormat="1" ht="18.75" customHeight="1" hidden="1" thickBot="1">
      <c r="B207" s="149" t="s">
        <v>130</v>
      </c>
      <c r="E207" s="60"/>
      <c r="F207" s="60"/>
      <c r="G207" s="62"/>
      <c r="H207" s="36"/>
      <c r="I207" s="53">
        <f>I202/I209</f>
        <v>0</v>
      </c>
      <c r="J207" s="72" t="e">
        <f>J202/J209</f>
        <v>#DIV/0!</v>
      </c>
      <c r="K207" s="53">
        <f>K202/K209</f>
        <v>0.25241875</v>
      </c>
      <c r="L207" s="36"/>
      <c r="M207" s="53">
        <f>M202/M209</f>
        <v>0</v>
      </c>
      <c r="N207" s="72"/>
      <c r="O207" s="53">
        <f>O202/O209</f>
        <v>0.2648375</v>
      </c>
    </row>
    <row r="208" spans="1:15" ht="10.5" customHeight="1" hidden="1" thickTop="1">
      <c r="A208" s="58"/>
      <c r="B208" s="60"/>
      <c r="C208" s="60"/>
      <c r="D208" s="60"/>
      <c r="E208" s="60"/>
      <c r="F208" s="60"/>
      <c r="G208" s="61"/>
      <c r="H208" s="60"/>
      <c r="K208" s="32"/>
      <c r="L208" s="60"/>
      <c r="M208" s="32"/>
      <c r="N208" s="32"/>
      <c r="O208" s="32"/>
    </row>
    <row r="209" spans="1:15" ht="20.25" customHeight="1" hidden="1" thickBot="1">
      <c r="A209" s="58" t="s">
        <v>49</v>
      </c>
      <c r="B209" s="60"/>
      <c r="C209" s="60"/>
      <c r="D209" s="60"/>
      <c r="E209" s="60"/>
      <c r="F209" s="60"/>
      <c r="G209" s="61"/>
      <c r="H209" s="60"/>
      <c r="I209" s="37">
        <v>160000</v>
      </c>
      <c r="K209" s="37">
        <v>160000</v>
      </c>
      <c r="L209" s="60"/>
      <c r="M209" s="37">
        <v>160000</v>
      </c>
      <c r="N209" s="40"/>
      <c r="O209" s="37">
        <v>160000</v>
      </c>
    </row>
    <row r="210" spans="1:15" ht="15.75" customHeight="1" hidden="1" thickTop="1">
      <c r="A210" s="60"/>
      <c r="B210" s="73"/>
      <c r="C210" s="60"/>
      <c r="D210" s="60"/>
      <c r="E210" s="60"/>
      <c r="F210" s="60"/>
      <c r="G210" s="62"/>
      <c r="H210" s="60"/>
      <c r="I210" s="54"/>
      <c r="J210" s="32"/>
      <c r="K210" s="54"/>
      <c r="N210" s="32"/>
      <c r="O210" s="84"/>
    </row>
    <row r="211" spans="1:15" ht="15.75" customHeight="1" hidden="1">
      <c r="A211" s="60"/>
      <c r="B211" s="73"/>
      <c r="C211" s="60"/>
      <c r="D211" s="60"/>
      <c r="E211" s="60"/>
      <c r="F211" s="60"/>
      <c r="G211" s="62"/>
      <c r="H211" s="60"/>
      <c r="I211" s="54"/>
      <c r="J211" s="32"/>
      <c r="K211" s="54"/>
      <c r="N211" s="32"/>
      <c r="O211" s="84"/>
    </row>
    <row r="212" spans="1:15" ht="15.75" customHeight="1" hidden="1">
      <c r="A212" s="60"/>
      <c r="B212" s="73"/>
      <c r="C212" s="60"/>
      <c r="D212" s="60"/>
      <c r="E212" s="60"/>
      <c r="F212" s="60"/>
      <c r="G212" s="62"/>
      <c r="H212" s="60"/>
      <c r="I212" s="54"/>
      <c r="J212" s="32"/>
      <c r="K212" s="54"/>
      <c r="N212" s="32"/>
      <c r="O212" s="84"/>
    </row>
    <row r="213" spans="1:15" ht="15.75" customHeight="1" hidden="1">
      <c r="A213" s="60"/>
      <c r="B213" s="73"/>
      <c r="C213" s="60"/>
      <c r="D213" s="60"/>
      <c r="E213" s="60"/>
      <c r="F213" s="60"/>
      <c r="G213" s="62"/>
      <c r="H213" s="60"/>
      <c r="I213" s="54"/>
      <c r="J213" s="32"/>
      <c r="K213" s="54"/>
      <c r="N213" s="32"/>
      <c r="O213" s="84"/>
    </row>
    <row r="214" spans="1:15" ht="15.75" customHeight="1" hidden="1">
      <c r="A214" s="60"/>
      <c r="B214" s="73"/>
      <c r="C214" s="60"/>
      <c r="D214" s="60"/>
      <c r="E214" s="60"/>
      <c r="F214" s="60"/>
      <c r="G214" s="62"/>
      <c r="H214" s="60"/>
      <c r="I214" s="54"/>
      <c r="J214" s="32"/>
      <c r="K214" s="54"/>
      <c r="N214" s="32"/>
      <c r="O214" s="84"/>
    </row>
    <row r="215" spans="1:15" ht="15.75" customHeight="1" hidden="1">
      <c r="A215" s="60"/>
      <c r="B215" s="73"/>
      <c r="C215" s="60"/>
      <c r="D215" s="60"/>
      <c r="E215" s="60"/>
      <c r="F215" s="60"/>
      <c r="G215" s="62"/>
      <c r="H215" s="60"/>
      <c r="I215" s="54"/>
      <c r="J215" s="32"/>
      <c r="K215" s="54"/>
      <c r="N215" s="32"/>
      <c r="O215" s="84"/>
    </row>
    <row r="216" spans="1:15" s="74" customFormat="1" ht="19.5" customHeight="1" hidden="1">
      <c r="A216" s="124" t="str">
        <f>A121</f>
        <v>บริษัท พรพรหมเม็ททอล จำกัด (มหาชน) และบริษัทย่อย</v>
      </c>
      <c r="I216" s="29"/>
      <c r="J216" s="29"/>
      <c r="K216" s="139"/>
      <c r="L216" s="103"/>
      <c r="M216" s="251" t="s">
        <v>90</v>
      </c>
      <c r="N216" s="251"/>
      <c r="O216" s="251"/>
    </row>
    <row r="217" spans="1:15" s="74" customFormat="1" ht="18.75" customHeight="1" hidden="1">
      <c r="A217" s="125" t="s">
        <v>21</v>
      </c>
      <c r="I217" s="254"/>
      <c r="J217" s="254"/>
      <c r="K217" s="139"/>
      <c r="L217" s="252"/>
      <c r="M217" s="252"/>
      <c r="N217" s="252" t="s">
        <v>91</v>
      </c>
      <c r="O217" s="252"/>
    </row>
    <row r="218" ht="22.5" customHeight="1" hidden="1">
      <c r="A218" s="59" t="s">
        <v>151</v>
      </c>
    </row>
    <row r="219" ht="19.5" customHeight="1" hidden="1">
      <c r="A219" s="64"/>
    </row>
    <row r="220" spans="1:15" ht="19.5" customHeight="1" hidden="1">
      <c r="A220" s="60"/>
      <c r="B220" s="29"/>
      <c r="C220" s="29"/>
      <c r="D220" s="29"/>
      <c r="E220" s="29"/>
      <c r="F220" s="29"/>
      <c r="G220" s="29"/>
      <c r="H220" s="29"/>
      <c r="I220" s="39"/>
      <c r="J220" s="39"/>
      <c r="K220" s="39"/>
      <c r="L220" s="29"/>
      <c r="M220" s="39"/>
      <c r="N220" s="39"/>
      <c r="O220" s="39"/>
    </row>
    <row r="221" spans="1:15" ht="19.5" customHeight="1" hidden="1">
      <c r="A221" s="60"/>
      <c r="B221" s="29"/>
      <c r="C221" s="29"/>
      <c r="D221" s="29"/>
      <c r="E221" s="29"/>
      <c r="F221" s="29"/>
      <c r="G221" s="38"/>
      <c r="H221" s="29"/>
      <c r="K221" s="249" t="s">
        <v>44</v>
      </c>
      <c r="L221" s="253"/>
      <c r="M221" s="253"/>
      <c r="N221" s="253"/>
      <c r="O221" s="253"/>
    </row>
    <row r="222" spans="1:15" ht="19.5" customHeight="1" hidden="1">
      <c r="A222" s="60"/>
      <c r="B222" s="29"/>
      <c r="C222" s="29"/>
      <c r="D222" s="29"/>
      <c r="E222" s="29"/>
      <c r="F222" s="29"/>
      <c r="G222" s="38"/>
      <c r="H222" s="29"/>
      <c r="I222" s="250" t="s">
        <v>97</v>
      </c>
      <c r="J222" s="250"/>
      <c r="K222" s="250"/>
      <c r="L222" s="39"/>
      <c r="M222" s="255" t="s">
        <v>98</v>
      </c>
      <c r="N222" s="255"/>
      <c r="O222" s="255"/>
    </row>
    <row r="223" spans="1:15" ht="19.5" customHeight="1" hidden="1">
      <c r="A223" s="60"/>
      <c r="B223" s="29"/>
      <c r="C223" s="29"/>
      <c r="D223" s="29"/>
      <c r="E223" s="29"/>
      <c r="F223" s="29"/>
      <c r="G223" s="38"/>
      <c r="H223" s="29"/>
      <c r="I223" s="130">
        <v>2557</v>
      </c>
      <c r="K223" s="126">
        <v>2556</v>
      </c>
      <c r="L223" s="85"/>
      <c r="M223" s="86">
        <v>2557</v>
      </c>
      <c r="N223" s="29"/>
      <c r="O223" s="87" t="s">
        <v>92</v>
      </c>
    </row>
    <row r="224" spans="1:15" ht="18" customHeight="1" hidden="1">
      <c r="A224" s="58" t="s">
        <v>22</v>
      </c>
      <c r="G224" s="38"/>
      <c r="M224" s="60"/>
      <c r="O224" s="29"/>
    </row>
    <row r="225" spans="2:15" ht="18" customHeight="1" hidden="1">
      <c r="B225" s="60" t="s">
        <v>120</v>
      </c>
      <c r="K225" s="32">
        <v>40369</v>
      </c>
      <c r="L225" s="69"/>
      <c r="M225" s="32">
        <f>M157</f>
        <v>0</v>
      </c>
      <c r="O225" s="39">
        <v>42374</v>
      </c>
    </row>
    <row r="226" spans="2:15" ht="18" customHeight="1" hidden="1">
      <c r="B226" s="60" t="s">
        <v>65</v>
      </c>
      <c r="K226" s="32"/>
      <c r="L226" s="69"/>
      <c r="M226" s="32"/>
      <c r="O226" s="39"/>
    </row>
    <row r="227" spans="3:15" ht="19.5" customHeight="1" hidden="1">
      <c r="C227" s="41" t="s">
        <v>148</v>
      </c>
      <c r="K227" s="32">
        <v>-130</v>
      </c>
      <c r="L227" s="69"/>
      <c r="M227" s="32"/>
      <c r="O227" s="39">
        <v>-130</v>
      </c>
    </row>
    <row r="228" spans="3:15" ht="18" customHeight="1" hidden="1">
      <c r="C228" s="41" t="s">
        <v>134</v>
      </c>
      <c r="K228" s="32">
        <v>-1013</v>
      </c>
      <c r="L228" s="69"/>
      <c r="M228" s="32"/>
      <c r="O228" s="39">
        <v>-1013</v>
      </c>
    </row>
    <row r="229" spans="3:15" ht="18" customHeight="1" hidden="1">
      <c r="C229" s="41" t="s">
        <v>59</v>
      </c>
      <c r="K229" s="32">
        <v>8597</v>
      </c>
      <c r="L229" s="69"/>
      <c r="M229" s="32"/>
      <c r="O229" s="39">
        <v>8252</v>
      </c>
    </row>
    <row r="230" spans="3:15" ht="18" customHeight="1" hidden="1">
      <c r="C230" s="41" t="s">
        <v>83</v>
      </c>
      <c r="K230" s="32">
        <v>-158</v>
      </c>
      <c r="L230" s="69"/>
      <c r="M230" s="32">
        <v>0</v>
      </c>
      <c r="O230" s="39">
        <v>-158</v>
      </c>
    </row>
    <row r="231" spans="3:15" ht="18" customHeight="1" hidden="1">
      <c r="C231" s="41" t="s">
        <v>153</v>
      </c>
      <c r="K231" s="32"/>
      <c r="L231" s="69"/>
      <c r="M231" s="32"/>
      <c r="O231" s="39"/>
    </row>
    <row r="232" spans="3:15" ht="18" customHeight="1" hidden="1">
      <c r="C232" s="41" t="s">
        <v>152</v>
      </c>
      <c r="K232" s="32">
        <v>18424</v>
      </c>
      <c r="L232" s="69"/>
      <c r="M232" s="32"/>
      <c r="O232" s="39">
        <v>18424</v>
      </c>
    </row>
    <row r="233" spans="3:15" ht="18" customHeight="1" hidden="1">
      <c r="C233" s="41" t="s">
        <v>135</v>
      </c>
      <c r="K233" s="32"/>
      <c r="L233" s="69"/>
      <c r="M233" s="32"/>
      <c r="O233" s="39"/>
    </row>
    <row r="234" spans="3:15" ht="18" customHeight="1" hidden="1">
      <c r="C234" s="41" t="s">
        <v>156</v>
      </c>
      <c r="K234" s="32">
        <v>-8902</v>
      </c>
      <c r="L234" s="69"/>
      <c r="M234" s="32"/>
      <c r="O234" s="39">
        <v>-8902</v>
      </c>
    </row>
    <row r="235" spans="3:15" ht="18" customHeight="1" hidden="1">
      <c r="C235" s="41" t="s">
        <v>136</v>
      </c>
      <c r="K235" s="32" t="s">
        <v>8</v>
      </c>
      <c r="L235" s="69"/>
      <c r="M235" s="32"/>
      <c r="O235" s="32" t="s">
        <v>8</v>
      </c>
    </row>
    <row r="236" spans="3:15" ht="18" customHeight="1" hidden="1">
      <c r="C236" s="66" t="s">
        <v>155</v>
      </c>
      <c r="K236" s="32"/>
      <c r="L236" s="69"/>
      <c r="M236" s="32"/>
      <c r="O236" s="39"/>
    </row>
    <row r="237" spans="3:15" ht="18" customHeight="1" hidden="1">
      <c r="C237" s="66" t="s">
        <v>154</v>
      </c>
      <c r="K237" s="32">
        <v>170</v>
      </c>
      <c r="L237" s="69"/>
      <c r="M237" s="32"/>
      <c r="O237" s="39">
        <v>170</v>
      </c>
    </row>
    <row r="238" spans="3:15" ht="18" customHeight="1" hidden="1">
      <c r="C238" s="41" t="s">
        <v>45</v>
      </c>
      <c r="K238" s="32">
        <v>-887</v>
      </c>
      <c r="L238" s="69"/>
      <c r="M238" s="32"/>
      <c r="O238" s="39">
        <v>-929</v>
      </c>
    </row>
    <row r="239" spans="3:15" ht="18" customHeight="1" hidden="1">
      <c r="C239" s="41" t="s">
        <v>67</v>
      </c>
      <c r="K239" s="32">
        <v>4499</v>
      </c>
      <c r="L239" s="69"/>
      <c r="M239" s="32"/>
      <c r="O239" s="39">
        <v>4499</v>
      </c>
    </row>
    <row r="240" spans="3:15" ht="18" customHeight="1" hidden="1">
      <c r="C240" s="41" t="s">
        <v>77</v>
      </c>
      <c r="K240" s="34">
        <v>8753</v>
      </c>
      <c r="L240" s="69"/>
      <c r="M240" s="34"/>
      <c r="O240" s="105">
        <v>8753</v>
      </c>
    </row>
    <row r="241" spans="1:15" ht="18" customHeight="1" hidden="1">
      <c r="A241" s="41"/>
      <c r="B241" s="60"/>
      <c r="K241" s="42">
        <f>SUM(K225:K240)</f>
        <v>69722</v>
      </c>
      <c r="L241" s="42"/>
      <c r="M241" s="42">
        <f>SUM(M225:M240)</f>
        <v>0</v>
      </c>
      <c r="O241" s="42">
        <f>SUM(O225:O240)</f>
        <v>71340</v>
      </c>
    </row>
    <row r="242" spans="3:15" ht="18" customHeight="1" hidden="1">
      <c r="C242" s="67" t="s">
        <v>25</v>
      </c>
      <c r="K242" s="32"/>
      <c r="L242" s="69"/>
      <c r="M242" s="42"/>
      <c r="O242" s="39"/>
    </row>
    <row r="243" spans="3:15" ht="18" customHeight="1" hidden="1">
      <c r="C243" s="41" t="s">
        <v>43</v>
      </c>
      <c r="K243" s="32">
        <v>-19896</v>
      </c>
      <c r="L243" s="69"/>
      <c r="M243" s="32"/>
      <c r="O243" s="39">
        <v>-27424</v>
      </c>
    </row>
    <row r="244" spans="3:15" ht="18" customHeight="1" hidden="1">
      <c r="C244" s="41" t="s">
        <v>23</v>
      </c>
      <c r="K244" s="32">
        <v>-15745</v>
      </c>
      <c r="L244" s="69"/>
      <c r="M244" s="32"/>
      <c r="O244" s="39">
        <v>-9079</v>
      </c>
    </row>
    <row r="245" spans="3:15" ht="18" customHeight="1" hidden="1">
      <c r="C245" s="41" t="s">
        <v>4</v>
      </c>
      <c r="K245" s="32">
        <v>-13677</v>
      </c>
      <c r="L245" s="69"/>
      <c r="M245" s="32"/>
      <c r="O245" s="39">
        <v>-8393</v>
      </c>
    </row>
    <row r="246" spans="3:15" ht="18" customHeight="1" hidden="1">
      <c r="C246" s="41" t="s">
        <v>7</v>
      </c>
      <c r="K246" s="32">
        <v>-3127</v>
      </c>
      <c r="L246" s="69"/>
      <c r="M246" s="32"/>
      <c r="O246" s="39">
        <v>-8</v>
      </c>
    </row>
    <row r="247" spans="3:15" ht="18" customHeight="1" hidden="1">
      <c r="C247" s="67" t="s">
        <v>26</v>
      </c>
      <c r="K247" s="32"/>
      <c r="L247" s="69"/>
      <c r="M247" s="32"/>
      <c r="O247" s="39"/>
    </row>
    <row r="248" spans="3:15" ht="18" customHeight="1" hidden="1">
      <c r="C248" s="41" t="s">
        <v>42</v>
      </c>
      <c r="K248" s="32">
        <v>-38549</v>
      </c>
      <c r="L248" s="69"/>
      <c r="M248" s="32"/>
      <c r="O248" s="39">
        <v>-39043</v>
      </c>
    </row>
    <row r="249" spans="3:15" ht="18" customHeight="1" hidden="1">
      <c r="C249" s="41" t="s">
        <v>124</v>
      </c>
      <c r="K249" s="32">
        <v>71</v>
      </c>
      <c r="L249" s="69"/>
      <c r="M249" s="32"/>
      <c r="O249" s="39">
        <v>0</v>
      </c>
    </row>
    <row r="250" spans="3:15" ht="18" customHeight="1" hidden="1">
      <c r="C250" s="41" t="s">
        <v>69</v>
      </c>
      <c r="K250" s="34">
        <v>2175</v>
      </c>
      <c r="L250" s="69"/>
      <c r="M250" s="34"/>
      <c r="O250" s="105">
        <v>-2638</v>
      </c>
    </row>
    <row r="251" spans="2:15" ht="18" customHeight="1" hidden="1">
      <c r="B251" s="60" t="s">
        <v>66</v>
      </c>
      <c r="C251" s="41"/>
      <c r="K251" s="32">
        <f>SUM(K241:K250)</f>
        <v>-19026</v>
      </c>
      <c r="L251" s="69"/>
      <c r="M251" s="32">
        <f>SUM(M241:M250)</f>
        <v>0</v>
      </c>
      <c r="O251" s="39">
        <f>SUM(O241:O250)</f>
        <v>-15245</v>
      </c>
    </row>
    <row r="252" spans="3:15" ht="18" customHeight="1" hidden="1">
      <c r="C252" s="41" t="s">
        <v>46</v>
      </c>
      <c r="K252" s="32">
        <v>-8808</v>
      </c>
      <c r="L252" s="69"/>
      <c r="M252" s="32"/>
      <c r="O252" s="39">
        <v>-8808</v>
      </c>
    </row>
    <row r="253" spans="1:15" ht="18" customHeight="1" hidden="1">
      <c r="A253" s="67" t="s">
        <v>87</v>
      </c>
      <c r="K253" s="75">
        <f>K252+K251</f>
        <v>-27834</v>
      </c>
      <c r="L253" s="55"/>
      <c r="M253" s="75">
        <f>SUM(M251:M252)</f>
        <v>0</v>
      </c>
      <c r="O253" s="104">
        <f>O252+O251</f>
        <v>-24053</v>
      </c>
    </row>
    <row r="254" spans="1:15" ht="18" customHeight="1" hidden="1">
      <c r="A254" s="67"/>
      <c r="I254" s="55"/>
      <c r="J254" s="55"/>
      <c r="K254" s="55"/>
      <c r="M254" s="39"/>
      <c r="N254" s="55"/>
      <c r="O254" s="55"/>
    </row>
    <row r="255" spans="1:15" ht="18" customHeight="1" hidden="1">
      <c r="A255" s="67"/>
      <c r="I255" s="55"/>
      <c r="J255" s="55"/>
      <c r="K255" s="55"/>
      <c r="M255" s="39"/>
      <c r="N255" s="55"/>
      <c r="O255" s="55"/>
    </row>
    <row r="256" spans="1:15" ht="18" customHeight="1" hidden="1">
      <c r="A256" s="67"/>
      <c r="I256" s="55"/>
      <c r="J256" s="55"/>
      <c r="K256" s="55"/>
      <c r="M256" s="39"/>
      <c r="N256" s="55"/>
      <c r="O256" s="55"/>
    </row>
    <row r="257" spans="1:15" ht="18" customHeight="1" hidden="1">
      <c r="A257" s="67"/>
      <c r="I257" s="55"/>
      <c r="J257" s="55"/>
      <c r="K257" s="55"/>
      <c r="M257" s="39"/>
      <c r="N257" s="55"/>
      <c r="O257" s="55"/>
    </row>
    <row r="258" spans="1:15" ht="18" customHeight="1" hidden="1">
      <c r="A258" s="67"/>
      <c r="I258" s="55"/>
      <c r="J258" s="55"/>
      <c r="K258" s="55"/>
      <c r="M258" s="39"/>
      <c r="N258" s="55"/>
      <c r="O258" s="55"/>
    </row>
    <row r="259" spans="1:15" ht="18" customHeight="1" hidden="1">
      <c r="A259" s="67"/>
      <c r="I259" s="55"/>
      <c r="J259" s="55"/>
      <c r="K259" s="55"/>
      <c r="M259" s="39"/>
      <c r="N259" s="55"/>
      <c r="O259" s="55"/>
    </row>
    <row r="260" spans="1:15" ht="26.25" customHeight="1" hidden="1">
      <c r="A260" s="59" t="str">
        <f>A216</f>
        <v>บริษัท พรพรหมเม็ททอล จำกัด (มหาชน) และบริษัทย่อย</v>
      </c>
      <c r="I260" s="29"/>
      <c r="J260" s="29"/>
      <c r="L260" s="103"/>
      <c r="M260" s="251" t="s">
        <v>90</v>
      </c>
      <c r="N260" s="251"/>
      <c r="O260" s="251"/>
    </row>
    <row r="261" spans="1:15" ht="26.25" customHeight="1" hidden="1">
      <c r="A261" s="59" t="s">
        <v>27</v>
      </c>
      <c r="I261" s="254"/>
      <c r="J261" s="254"/>
      <c r="L261" s="252"/>
      <c r="M261" s="252"/>
      <c r="N261" s="252" t="s">
        <v>91</v>
      </c>
      <c r="O261" s="252"/>
    </row>
    <row r="262" ht="26.25" customHeight="1" hidden="1">
      <c r="A262" s="59" t="str">
        <f>A218</f>
        <v>สำหรับงวดหกเดือนสิ้นสุดวันที่ 30 มิถุนายน 2557 และ 2556</v>
      </c>
    </row>
    <row r="263" ht="19.5" customHeight="1" hidden="1">
      <c r="A263" s="64"/>
    </row>
    <row r="264" spans="1:15" ht="19.5" customHeight="1" hidden="1">
      <c r="A264" s="60"/>
      <c r="B264" s="29"/>
      <c r="C264" s="29"/>
      <c r="D264" s="29"/>
      <c r="E264" s="29"/>
      <c r="F264" s="29"/>
      <c r="G264" s="29"/>
      <c r="H264" s="29"/>
      <c r="J264" s="38"/>
      <c r="K264" s="249" t="s">
        <v>44</v>
      </c>
      <c r="L264" s="249"/>
      <c r="M264" s="249"/>
      <c r="N264" s="249"/>
      <c r="O264" s="249"/>
    </row>
    <row r="265" spans="1:15" s="50" customFormat="1" ht="19.5" customHeight="1" hidden="1">
      <c r="A265" s="36"/>
      <c r="B265" s="79"/>
      <c r="C265" s="79"/>
      <c r="D265" s="79"/>
      <c r="E265" s="79"/>
      <c r="F265" s="79"/>
      <c r="G265" s="39"/>
      <c r="H265" s="79"/>
      <c r="I265" s="250" t="s">
        <v>97</v>
      </c>
      <c r="J265" s="250"/>
      <c r="K265" s="250"/>
      <c r="L265" s="39"/>
      <c r="M265" s="250" t="s">
        <v>98</v>
      </c>
      <c r="N265" s="250"/>
      <c r="O265" s="250"/>
    </row>
    <row r="266" spans="1:15" ht="19.5" customHeight="1" hidden="1">
      <c r="A266" s="60"/>
      <c r="B266" s="29"/>
      <c r="C266" s="29"/>
      <c r="D266" s="29"/>
      <c r="E266" s="29"/>
      <c r="F266" s="29"/>
      <c r="G266" s="38"/>
      <c r="H266" s="29"/>
      <c r="I266" s="130">
        <v>2557</v>
      </c>
      <c r="K266" s="88">
        <f>K223</f>
        <v>2556</v>
      </c>
      <c r="L266" s="85"/>
      <c r="M266" s="88">
        <f>M223</f>
        <v>2557</v>
      </c>
      <c r="N266" s="89"/>
      <c r="O266" s="105" t="str">
        <f>O223</f>
        <v>2556</v>
      </c>
    </row>
    <row r="267" spans="1:15" ht="19.5" customHeight="1" hidden="1">
      <c r="A267" s="58" t="s">
        <v>24</v>
      </c>
      <c r="B267" s="36"/>
      <c r="C267" s="36"/>
      <c r="D267" s="36"/>
      <c r="E267" s="36"/>
      <c r="F267" s="36"/>
      <c r="G267" s="27"/>
      <c r="H267" s="36"/>
      <c r="K267" s="90"/>
      <c r="L267" s="85"/>
      <c r="M267" s="90"/>
      <c r="N267" s="91"/>
      <c r="O267" s="110"/>
    </row>
    <row r="268" spans="2:15" ht="19.5" customHeight="1" hidden="1">
      <c r="B268" s="76" t="s">
        <v>47</v>
      </c>
      <c r="C268" s="36"/>
      <c r="D268" s="36"/>
      <c r="E268" s="36"/>
      <c r="F268" s="36"/>
      <c r="G268" s="27"/>
      <c r="H268" s="36"/>
      <c r="K268" s="29">
        <v>780</v>
      </c>
      <c r="L268" s="27"/>
      <c r="O268" s="29">
        <v>780</v>
      </c>
    </row>
    <row r="269" spans="2:15" ht="19.5" customHeight="1" hidden="1">
      <c r="B269" s="76" t="s">
        <v>95</v>
      </c>
      <c r="C269" s="36"/>
      <c r="D269" s="36"/>
      <c r="E269" s="36"/>
      <c r="F269" s="36"/>
      <c r="G269" s="27"/>
      <c r="H269" s="36"/>
      <c r="K269" s="32">
        <v>10018</v>
      </c>
      <c r="L269" s="27"/>
      <c r="O269" s="29">
        <v>10018</v>
      </c>
    </row>
    <row r="270" spans="2:15" ht="19.5" customHeight="1" hidden="1">
      <c r="B270" s="76" t="s">
        <v>157</v>
      </c>
      <c r="C270" s="36"/>
      <c r="D270" s="36"/>
      <c r="E270" s="36"/>
      <c r="F270" s="36"/>
      <c r="G270" s="27"/>
      <c r="H270" s="36"/>
      <c r="K270" s="32" t="s">
        <v>8</v>
      </c>
      <c r="L270" s="27"/>
      <c r="O270" s="29">
        <v>-29700</v>
      </c>
    </row>
    <row r="271" spans="2:15" ht="19.5" customHeight="1" hidden="1">
      <c r="B271" s="76" t="s">
        <v>137</v>
      </c>
      <c r="C271" s="36"/>
      <c r="D271" s="36"/>
      <c r="E271" s="36"/>
      <c r="F271" s="36"/>
      <c r="G271" s="27"/>
      <c r="H271" s="36"/>
      <c r="K271" s="29">
        <v>198</v>
      </c>
      <c r="L271" s="27"/>
      <c r="O271" s="29">
        <v>198</v>
      </c>
    </row>
    <row r="272" spans="2:15" ht="19.5" customHeight="1" hidden="1">
      <c r="B272" s="76" t="s">
        <v>138</v>
      </c>
      <c r="C272" s="36"/>
      <c r="D272" s="36"/>
      <c r="E272" s="36"/>
      <c r="F272" s="36"/>
      <c r="G272" s="27"/>
      <c r="H272" s="36"/>
      <c r="K272" s="29">
        <v>-26155</v>
      </c>
      <c r="L272" s="27"/>
      <c r="O272" s="29">
        <v>-26155</v>
      </c>
    </row>
    <row r="273" spans="2:15" ht="19.5" customHeight="1" hidden="1">
      <c r="B273" s="41" t="s">
        <v>60</v>
      </c>
      <c r="C273" s="36"/>
      <c r="D273" s="36"/>
      <c r="E273" s="36"/>
      <c r="F273" s="36"/>
      <c r="G273" s="27"/>
      <c r="H273" s="36"/>
      <c r="K273" s="29">
        <v>-45949</v>
      </c>
      <c r="L273" s="27"/>
      <c r="O273" s="29">
        <v>-5416</v>
      </c>
    </row>
    <row r="274" spans="2:15" ht="19.5" customHeight="1" hidden="1">
      <c r="B274" s="41" t="s">
        <v>158</v>
      </c>
      <c r="C274" s="36"/>
      <c r="D274" s="36"/>
      <c r="E274" s="36"/>
      <c r="F274" s="36"/>
      <c r="G274" s="27"/>
      <c r="H274" s="36"/>
      <c r="K274" s="29"/>
      <c r="L274" s="27"/>
      <c r="O274" s="29">
        <v>-15000</v>
      </c>
    </row>
    <row r="275" spans="2:15" ht="19.5" customHeight="1" hidden="1">
      <c r="B275" s="41" t="s">
        <v>84</v>
      </c>
      <c r="C275" s="36"/>
      <c r="D275" s="36"/>
      <c r="E275" s="36"/>
      <c r="F275" s="36"/>
      <c r="G275" s="27"/>
      <c r="H275" s="36"/>
      <c r="K275" s="38">
        <v>733</v>
      </c>
      <c r="L275" s="27"/>
      <c r="M275" s="38"/>
      <c r="O275" s="29">
        <v>733</v>
      </c>
    </row>
    <row r="276" spans="1:15" ht="19.5" customHeight="1" hidden="1">
      <c r="A276" s="58" t="s">
        <v>85</v>
      </c>
      <c r="B276" s="36"/>
      <c r="C276" s="36"/>
      <c r="D276" s="36"/>
      <c r="E276" s="36"/>
      <c r="F276" s="36"/>
      <c r="G276" s="27"/>
      <c r="H276" s="36"/>
      <c r="K276" s="75">
        <f>SUM(K268:K275)</f>
        <v>-60375</v>
      </c>
      <c r="L276" s="27"/>
      <c r="M276" s="77">
        <f>SUM(M268:M275)</f>
        <v>0</v>
      </c>
      <c r="O276" s="104">
        <f>SUM(O268:O275)</f>
        <v>-64542</v>
      </c>
    </row>
    <row r="277" spans="1:15" ht="17.25" customHeight="1" hidden="1">
      <c r="A277" s="58"/>
      <c r="B277" s="36"/>
      <c r="C277" s="36"/>
      <c r="D277" s="36"/>
      <c r="E277" s="36"/>
      <c r="F277" s="36"/>
      <c r="G277" s="27"/>
      <c r="H277" s="36"/>
      <c r="K277" s="56"/>
      <c r="L277" s="27"/>
      <c r="M277" s="56"/>
      <c r="O277" s="110"/>
    </row>
    <row r="278" spans="1:15" ht="19.5" customHeight="1" hidden="1">
      <c r="A278" s="58" t="s">
        <v>28</v>
      </c>
      <c r="M278" s="60"/>
      <c r="O278" s="29"/>
    </row>
    <row r="279" spans="1:15" ht="19.5" customHeight="1" hidden="1">
      <c r="A279" s="60"/>
      <c r="B279" s="41" t="s">
        <v>68</v>
      </c>
      <c r="K279" s="32">
        <v>-4203</v>
      </c>
      <c r="M279" s="32"/>
      <c r="O279" s="39">
        <v>-4203</v>
      </c>
    </row>
    <row r="280" spans="1:15" ht="19.5" customHeight="1" hidden="1">
      <c r="A280" s="60"/>
      <c r="B280" s="41" t="s">
        <v>114</v>
      </c>
      <c r="K280" s="32">
        <v>-17600</v>
      </c>
      <c r="M280" s="32"/>
      <c r="O280" s="39">
        <v>-17600</v>
      </c>
    </row>
    <row r="281" spans="1:15" ht="19.5" customHeight="1" hidden="1">
      <c r="A281" s="60"/>
      <c r="B281" s="41" t="s">
        <v>61</v>
      </c>
      <c r="K281" s="32"/>
      <c r="M281" s="32"/>
      <c r="O281" s="39"/>
    </row>
    <row r="282" spans="2:15" ht="19.5" customHeight="1" hidden="1">
      <c r="B282" s="41" t="s">
        <v>86</v>
      </c>
      <c r="K282" s="42">
        <v>125154</v>
      </c>
      <c r="M282" s="42"/>
      <c r="O282" s="79">
        <v>125154</v>
      </c>
    </row>
    <row r="283" spans="2:15" ht="19.5" customHeight="1" hidden="1">
      <c r="B283" s="41" t="s">
        <v>62</v>
      </c>
      <c r="K283" s="32">
        <v>-1729</v>
      </c>
      <c r="M283" s="32"/>
      <c r="O283" s="39">
        <v>-1729</v>
      </c>
    </row>
    <row r="284" spans="2:15" ht="19.5" customHeight="1" hidden="1">
      <c r="B284" s="41" t="s">
        <v>96</v>
      </c>
      <c r="K284" s="32">
        <v>-2916</v>
      </c>
      <c r="M284" s="32"/>
      <c r="O284" s="39">
        <v>-2916</v>
      </c>
    </row>
    <row r="285" spans="2:15" ht="19.5" customHeight="1" hidden="1">
      <c r="B285" s="41" t="s">
        <v>159</v>
      </c>
      <c r="K285" s="32"/>
      <c r="M285" s="32"/>
      <c r="O285" s="39"/>
    </row>
    <row r="286" spans="2:15" ht="19.5" customHeight="1" hidden="1">
      <c r="B286" s="41" t="s">
        <v>160</v>
      </c>
      <c r="K286" s="32">
        <v>300</v>
      </c>
      <c r="M286" s="32"/>
      <c r="O286" s="39" t="s">
        <v>8</v>
      </c>
    </row>
    <row r="287" spans="1:15" ht="19.5" customHeight="1" hidden="1">
      <c r="A287" s="58" t="s">
        <v>88</v>
      </c>
      <c r="K287" s="75">
        <f>SUM(K279:K286)</f>
        <v>99006</v>
      </c>
      <c r="M287" s="75">
        <f>SUM(M279:M284)</f>
        <v>0</v>
      </c>
      <c r="O287" s="104">
        <f>SUM(O279:O286)</f>
        <v>98706</v>
      </c>
    </row>
    <row r="288" spans="1:15" ht="17.25" customHeight="1" hidden="1">
      <c r="A288" s="58"/>
      <c r="K288" s="42"/>
      <c r="L288" s="42"/>
      <c r="M288" s="42"/>
      <c r="O288" s="79"/>
    </row>
    <row r="289" spans="1:15" ht="17.25" customHeight="1" hidden="1">
      <c r="A289" s="58" t="s">
        <v>139</v>
      </c>
      <c r="K289" s="79">
        <f>K287+K276+K253</f>
        <v>10797</v>
      </c>
      <c r="L289" s="42"/>
      <c r="M289" s="79">
        <f>M287+M276+M253</f>
        <v>0</v>
      </c>
      <c r="O289" s="79">
        <f>O287+O276+O253</f>
        <v>10111</v>
      </c>
    </row>
    <row r="290" spans="1:15" ht="17.25" customHeight="1" hidden="1">
      <c r="A290" s="60"/>
      <c r="M290" s="60"/>
      <c r="O290" s="29"/>
    </row>
    <row r="291" spans="1:15" ht="19.5" customHeight="1" hidden="1">
      <c r="A291" s="58" t="s">
        <v>118</v>
      </c>
      <c r="K291" s="43">
        <v>29102</v>
      </c>
      <c r="M291" s="43"/>
      <c r="O291" s="105">
        <v>29102</v>
      </c>
    </row>
    <row r="292" spans="1:15" ht="17.25" customHeight="1" hidden="1">
      <c r="A292" s="60"/>
      <c r="K292" s="78"/>
      <c r="M292" s="78"/>
      <c r="O292" s="106"/>
    </row>
    <row r="293" spans="1:15" ht="19.5" customHeight="1" hidden="1" thickBot="1">
      <c r="A293" s="58" t="s">
        <v>119</v>
      </c>
      <c r="K293" s="49">
        <f>SUM(K289:K291)</f>
        <v>39899</v>
      </c>
      <c r="M293" s="49">
        <f>SUM(M289:M291)</f>
        <v>0</v>
      </c>
      <c r="O293" s="108">
        <f>SUM(O289:O291)</f>
        <v>39213</v>
      </c>
    </row>
    <row r="294" spans="1:15" ht="19.5" customHeight="1" hidden="1" thickTop="1">
      <c r="A294" s="60"/>
      <c r="I294" s="29"/>
      <c r="O294" s="28"/>
    </row>
    <row r="295" spans="1:15" s="60" customFormat="1" ht="19.5" customHeight="1" hidden="1">
      <c r="A295" s="115" t="s">
        <v>141</v>
      </c>
      <c r="B295" s="116"/>
      <c r="C295" s="116"/>
      <c r="D295" s="134"/>
      <c r="E295" s="135"/>
      <c r="F295" s="134"/>
      <c r="G295" s="134"/>
      <c r="H295" s="135"/>
      <c r="I295" s="134"/>
      <c r="M295" s="29"/>
      <c r="O295" s="28"/>
    </row>
    <row r="296" spans="1:15" s="60" customFormat="1" ht="20.25" customHeight="1" hidden="1">
      <c r="A296" s="117" t="s">
        <v>142</v>
      </c>
      <c r="B296" s="116"/>
      <c r="C296" s="116"/>
      <c r="D296" s="134"/>
      <c r="E296" s="135"/>
      <c r="F296" s="134"/>
      <c r="G296" s="134"/>
      <c r="H296" s="135"/>
      <c r="I296" s="134"/>
      <c r="M296" s="29"/>
      <c r="O296" s="28"/>
    </row>
    <row r="297" spans="2:15" s="60" customFormat="1" ht="18" customHeight="1" hidden="1">
      <c r="B297" s="41" t="s">
        <v>143</v>
      </c>
      <c r="C297" s="118"/>
      <c r="D297" s="119"/>
      <c r="E297" s="136"/>
      <c r="F297" s="119"/>
      <c r="G297" s="119"/>
      <c r="H297" s="132"/>
      <c r="I297" s="119"/>
      <c r="K297" s="29"/>
      <c r="M297" s="29"/>
      <c r="O297" s="29"/>
    </row>
    <row r="298" spans="2:15" s="60" customFormat="1" ht="18" customHeight="1" hidden="1">
      <c r="B298" s="41" t="s">
        <v>144</v>
      </c>
      <c r="C298" s="118"/>
      <c r="D298" s="119"/>
      <c r="E298" s="136"/>
      <c r="F298" s="119"/>
      <c r="G298" s="119"/>
      <c r="H298" s="132"/>
      <c r="I298" s="119"/>
      <c r="K298" s="29"/>
      <c r="M298" s="29"/>
      <c r="O298" s="29"/>
    </row>
    <row r="299" spans="2:15" s="60" customFormat="1" ht="18" customHeight="1" hidden="1">
      <c r="B299" s="41" t="s">
        <v>145</v>
      </c>
      <c r="C299" s="118"/>
      <c r="D299" s="119"/>
      <c r="E299" s="136"/>
      <c r="F299" s="119"/>
      <c r="G299" s="119"/>
      <c r="H299" s="132"/>
      <c r="I299" s="119"/>
      <c r="K299" s="29"/>
      <c r="M299" s="29"/>
      <c r="O299" s="29"/>
    </row>
    <row r="300" spans="1:15" s="60" customFormat="1" ht="18" customHeight="1" hidden="1" thickBot="1">
      <c r="A300" s="137"/>
      <c r="B300" s="116"/>
      <c r="C300" s="118"/>
      <c r="D300" s="119"/>
      <c r="E300" s="136"/>
      <c r="F300" s="119"/>
      <c r="G300" s="119"/>
      <c r="H300" s="132"/>
      <c r="I300" s="119"/>
      <c r="K300" s="120">
        <f>SUM(K297:K299)</f>
        <v>0</v>
      </c>
      <c r="M300" s="120">
        <f>SUM(M297:M299)</f>
        <v>0</v>
      </c>
      <c r="O300" s="120">
        <f>SUM(O297:O299)</f>
        <v>0</v>
      </c>
    </row>
    <row r="301" ht="18" customHeight="1" hidden="1" thickTop="1"/>
    <row r="302" ht="18" customHeight="1" hidden="1"/>
  </sheetData>
  <sheetProtection/>
  <mergeCells count="36">
    <mergeCell ref="M121:O121"/>
    <mergeCell ref="I6:O6"/>
    <mergeCell ref="I7:K7"/>
    <mergeCell ref="I45:K45"/>
    <mergeCell ref="M7:O7"/>
    <mergeCell ref="M45:O45"/>
    <mergeCell ref="I44:O44"/>
    <mergeCell ref="I85:O85"/>
    <mergeCell ref="I86:K86"/>
    <mergeCell ref="M86:O86"/>
    <mergeCell ref="K264:O264"/>
    <mergeCell ref="M216:O216"/>
    <mergeCell ref="M126:O126"/>
    <mergeCell ref="N217:O217"/>
    <mergeCell ref="N261:O261"/>
    <mergeCell ref="I126:K126"/>
    <mergeCell ref="M168:O168"/>
    <mergeCell ref="L169:M169"/>
    <mergeCell ref="N169:O169"/>
    <mergeCell ref="M222:O222"/>
    <mergeCell ref="K221:O221"/>
    <mergeCell ref="M260:O260"/>
    <mergeCell ref="I261:J261"/>
    <mergeCell ref="L261:M261"/>
    <mergeCell ref="L217:M217"/>
    <mergeCell ref="I217:J217"/>
    <mergeCell ref="I125:O125"/>
    <mergeCell ref="I222:K222"/>
    <mergeCell ref="I265:K265"/>
    <mergeCell ref="S169:U169"/>
    <mergeCell ref="R170:S170"/>
    <mergeCell ref="T170:U170"/>
    <mergeCell ref="I173:K173"/>
    <mergeCell ref="M173:O173"/>
    <mergeCell ref="I172:O172"/>
    <mergeCell ref="M265:O265"/>
  </mergeCells>
  <printOptions/>
  <pageMargins left="0.7480314960629921" right="0" top="0.7480314960629921" bottom="0.7480314960629921" header="0.31496062992125984" footer="0.31496062992125984"/>
  <pageSetup firstPageNumber="3" useFirstPageNumber="1" horizontalDpi="600" verticalDpi="600" orientation="portrait" paperSize="9" scale="95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  <rowBreaks count="3" manualBreakCount="3">
    <brk id="38" max="255" man="1"/>
    <brk id="79" max="15" man="1"/>
    <brk id="2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6"/>
  <sheetViews>
    <sheetView zoomScale="120" zoomScaleNormal="120" zoomScalePageLayoutView="0" workbookViewId="0" topLeftCell="A1">
      <selection activeCell="G3" sqref="G3"/>
    </sheetView>
  </sheetViews>
  <sheetFormatPr defaultColWidth="9.140625" defaultRowHeight="18" customHeight="1"/>
  <cols>
    <col min="1" max="4" width="2.28125" style="4" customWidth="1"/>
    <col min="5" max="6" width="7.28125" style="4" customWidth="1"/>
    <col min="7" max="7" width="6.57421875" style="4" customWidth="1"/>
    <col min="8" max="8" width="13.57421875" style="4" customWidth="1"/>
    <col min="9" max="9" width="7.8515625" style="4" customWidth="1"/>
    <col min="10" max="10" width="2.00390625" style="4" customWidth="1"/>
    <col min="11" max="11" width="10.8515625" style="4" customWidth="1"/>
    <col min="12" max="12" width="2.00390625" style="4" customWidth="1"/>
    <col min="13" max="13" width="10.8515625" style="4" customWidth="1"/>
    <col min="14" max="14" width="2.00390625" style="4" customWidth="1"/>
    <col min="15" max="15" width="10.8515625" style="4" customWidth="1"/>
    <col min="16" max="16" width="2.00390625" style="4" customWidth="1"/>
    <col min="17" max="17" width="10.8515625" style="4" customWidth="1"/>
    <col min="18" max="18" width="2.00390625" style="4" customWidth="1"/>
    <col min="19" max="19" width="10.8515625" style="4" customWidth="1"/>
    <col min="20" max="20" width="2.00390625" style="4" customWidth="1"/>
    <col min="21" max="21" width="10.8515625" style="4" customWidth="1"/>
    <col min="22" max="22" width="2.140625" style="4" customWidth="1"/>
    <col min="23" max="23" width="10.8515625" style="4" customWidth="1"/>
    <col min="24" max="16384" width="9.140625" style="4" customWidth="1"/>
  </cols>
  <sheetData>
    <row r="1" spans="1:24" ht="23.25" customHeight="1">
      <c r="A1" s="1" t="str">
        <f>'[1]BS'!A1</f>
        <v>บริษัท พรพรหมเม็ททอล จำกัด (มหาชน) และบริษัทย่อย</v>
      </c>
      <c r="B1" s="1"/>
      <c r="C1" s="1"/>
      <c r="D1" s="1"/>
      <c r="E1" s="1"/>
      <c r="F1" s="1"/>
      <c r="G1" s="1"/>
      <c r="H1" s="1"/>
      <c r="I1" s="92"/>
      <c r="J1" s="92"/>
      <c r="K1" s="92"/>
      <c r="L1" s="3"/>
      <c r="M1" s="3"/>
      <c r="N1" s="3"/>
      <c r="P1" s="93"/>
      <c r="T1" s="94"/>
      <c r="U1" s="103"/>
      <c r="V1" s="251" t="s">
        <v>90</v>
      </c>
      <c r="W1" s="251"/>
      <c r="X1" s="251"/>
    </row>
    <row r="2" spans="1:24" ht="24.75" customHeight="1">
      <c r="A2" s="6" t="s">
        <v>36</v>
      </c>
      <c r="B2" s="6"/>
      <c r="C2" s="6"/>
      <c r="D2" s="6"/>
      <c r="E2" s="6"/>
      <c r="F2" s="6"/>
      <c r="G2" s="6"/>
      <c r="H2" s="92"/>
      <c r="I2" s="2"/>
      <c r="J2" s="2"/>
      <c r="K2" s="7"/>
      <c r="L2" s="8"/>
      <c r="M2" s="8"/>
      <c r="N2" s="8"/>
      <c r="P2" s="93"/>
      <c r="T2" s="94"/>
      <c r="U2" s="252"/>
      <c r="V2" s="252"/>
      <c r="W2" s="252" t="s">
        <v>91</v>
      </c>
      <c r="X2" s="252"/>
    </row>
    <row r="3" spans="1:20" ht="24.75" customHeight="1">
      <c r="A3" s="6" t="s">
        <v>115</v>
      </c>
      <c r="B3" s="6"/>
      <c r="C3" s="6"/>
      <c r="D3" s="6"/>
      <c r="E3" s="6"/>
      <c r="F3" s="6"/>
      <c r="G3" s="6"/>
      <c r="H3" s="6"/>
      <c r="I3" s="92"/>
      <c r="J3" s="2"/>
      <c r="K3" s="7"/>
      <c r="L3" s="8"/>
      <c r="M3" s="8"/>
      <c r="N3" s="8"/>
      <c r="O3" s="8"/>
      <c r="P3" s="8"/>
      <c r="Q3" s="8"/>
      <c r="R3" s="8"/>
      <c r="S3" s="8"/>
      <c r="T3" s="8"/>
    </row>
    <row r="4" spans="2:20" ht="24.75" customHeight="1">
      <c r="B4" s="2"/>
      <c r="C4" s="2"/>
      <c r="D4" s="2"/>
      <c r="E4" s="2"/>
      <c r="F4" s="2"/>
      <c r="G4" s="2"/>
      <c r="H4" s="2"/>
      <c r="I4" s="2"/>
      <c r="J4" s="2"/>
      <c r="K4" s="7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 ht="24.7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  <c r="M5" s="12"/>
      <c r="N5" s="12"/>
      <c r="O5" s="12"/>
      <c r="P5" s="12"/>
      <c r="Q5" s="12"/>
      <c r="R5" s="12"/>
      <c r="S5" s="12"/>
      <c r="T5" s="12"/>
    </row>
    <row r="6" spans="1:23" s="13" customFormat="1" ht="18" customHeight="1">
      <c r="A6" s="14"/>
      <c r="B6" s="14"/>
      <c r="C6" s="14"/>
      <c r="D6" s="14"/>
      <c r="E6" s="14"/>
      <c r="F6" s="14"/>
      <c r="G6" s="14"/>
      <c r="H6" s="14"/>
      <c r="I6" s="12"/>
      <c r="J6" s="14"/>
      <c r="K6" s="257" t="s">
        <v>106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</row>
    <row r="7" spans="1:20" s="13" customFormat="1" ht="20.25" customHeight="1">
      <c r="A7" s="14"/>
      <c r="B7" s="14"/>
      <c r="C7" s="14"/>
      <c r="D7" s="14"/>
      <c r="E7" s="14"/>
      <c r="F7" s="14"/>
      <c r="G7" s="12"/>
      <c r="H7" s="12"/>
      <c r="I7" s="12"/>
      <c r="J7" s="12"/>
      <c r="K7" s="5"/>
      <c r="L7" s="5"/>
      <c r="O7" s="257" t="s">
        <v>18</v>
      </c>
      <c r="P7" s="257"/>
      <c r="Q7" s="257"/>
      <c r="R7" s="19"/>
      <c r="S7" s="5"/>
      <c r="T7" s="5"/>
    </row>
    <row r="8" spans="1:24" s="13" customFormat="1" ht="20.25" customHeight="1">
      <c r="A8" s="14"/>
      <c r="B8" s="14"/>
      <c r="C8" s="14"/>
      <c r="D8" s="14"/>
      <c r="E8" s="14"/>
      <c r="F8" s="14"/>
      <c r="G8" s="12"/>
      <c r="H8" s="12"/>
      <c r="I8" s="12"/>
      <c r="J8" s="12"/>
      <c r="K8" s="5" t="s">
        <v>37</v>
      </c>
      <c r="L8" s="5"/>
      <c r="O8" s="5" t="s">
        <v>54</v>
      </c>
      <c r="P8" s="12"/>
      <c r="Q8" s="12"/>
      <c r="R8" s="12"/>
      <c r="S8" s="5" t="s">
        <v>107</v>
      </c>
      <c r="T8" s="5"/>
      <c r="U8" s="5" t="s">
        <v>108</v>
      </c>
      <c r="V8" s="95"/>
      <c r="W8" s="5"/>
      <c r="X8" s="95"/>
    </row>
    <row r="9" spans="1:24" s="13" customFormat="1" ht="20.25" customHeight="1">
      <c r="A9" s="14"/>
      <c r="B9" s="14"/>
      <c r="C9" s="14"/>
      <c r="D9" s="14"/>
      <c r="E9" s="14"/>
      <c r="F9" s="14"/>
      <c r="G9" s="12"/>
      <c r="H9" s="12"/>
      <c r="I9" s="12"/>
      <c r="J9" s="12"/>
      <c r="K9" s="5" t="s">
        <v>38</v>
      </c>
      <c r="L9" s="5"/>
      <c r="M9" s="15" t="s">
        <v>56</v>
      </c>
      <c r="N9" s="5"/>
      <c r="O9" s="15" t="s">
        <v>75</v>
      </c>
      <c r="P9" s="5"/>
      <c r="Q9" s="5" t="s">
        <v>55</v>
      </c>
      <c r="R9" s="5"/>
      <c r="S9" s="5" t="s">
        <v>109</v>
      </c>
      <c r="T9" s="5"/>
      <c r="U9" s="5" t="s">
        <v>110</v>
      </c>
      <c r="V9" s="95"/>
      <c r="W9" s="5" t="s">
        <v>107</v>
      </c>
      <c r="X9" s="95"/>
    </row>
    <row r="10" spans="1:31" s="13" customFormat="1" ht="20.25" customHeight="1">
      <c r="A10" s="14"/>
      <c r="B10" s="14"/>
      <c r="C10" s="14"/>
      <c r="D10" s="14"/>
      <c r="E10" s="14"/>
      <c r="F10" s="14"/>
      <c r="G10" s="12"/>
      <c r="H10" s="12"/>
      <c r="I10" s="18" t="s">
        <v>1</v>
      </c>
      <c r="J10" s="5"/>
      <c r="K10" s="16" t="s">
        <v>39</v>
      </c>
      <c r="L10" s="17"/>
      <c r="M10" s="18" t="s">
        <v>57</v>
      </c>
      <c r="N10" s="17"/>
      <c r="O10" s="16" t="s">
        <v>58</v>
      </c>
      <c r="P10" s="17"/>
      <c r="Q10" s="16" t="s">
        <v>40</v>
      </c>
      <c r="R10" s="17"/>
      <c r="S10" s="18" t="s">
        <v>111</v>
      </c>
      <c r="T10" s="17"/>
      <c r="U10" s="18" t="s">
        <v>112</v>
      </c>
      <c r="V10" s="95"/>
      <c r="W10" s="18" t="s">
        <v>109</v>
      </c>
      <c r="X10" s="95"/>
      <c r="Z10" s="19"/>
      <c r="AA10" s="19"/>
      <c r="AB10" s="19"/>
      <c r="AC10" s="19"/>
      <c r="AD10" s="19"/>
      <c r="AE10" s="19"/>
    </row>
    <row r="11" spans="1:23" s="13" customFormat="1" ht="20.25" customHeight="1">
      <c r="A11" s="20" t="s">
        <v>116</v>
      </c>
      <c r="B11" s="19"/>
      <c r="C11" s="19"/>
      <c r="D11" s="19"/>
      <c r="E11" s="19"/>
      <c r="F11" s="19"/>
      <c r="G11" s="19"/>
      <c r="H11" s="19"/>
      <c r="I11" s="5"/>
      <c r="J11" s="24"/>
      <c r="K11" s="45">
        <v>160000</v>
      </c>
      <c r="L11" s="21"/>
      <c r="M11" s="45">
        <v>78644</v>
      </c>
      <c r="N11" s="21"/>
      <c r="O11" s="45">
        <v>16000</v>
      </c>
      <c r="P11" s="21"/>
      <c r="Q11" s="45">
        <v>308979</v>
      </c>
      <c r="R11" s="21"/>
      <c r="S11" s="45">
        <v>563623</v>
      </c>
      <c r="T11" s="21"/>
      <c r="U11" s="45">
        <v>222</v>
      </c>
      <c r="W11" s="45">
        <v>563845</v>
      </c>
    </row>
    <row r="12" spans="1:23" s="13" customFormat="1" ht="20.25" customHeight="1">
      <c r="A12" s="19" t="s">
        <v>113</v>
      </c>
      <c r="B12" s="19"/>
      <c r="C12" s="19"/>
      <c r="D12" s="19"/>
      <c r="E12" s="19"/>
      <c r="F12" s="19"/>
      <c r="G12" s="19"/>
      <c r="H12" s="19"/>
      <c r="I12" s="5">
        <v>2</v>
      </c>
      <c r="J12" s="22"/>
      <c r="K12" s="96">
        <v>0</v>
      </c>
      <c r="L12" s="23"/>
      <c r="M12" s="96">
        <v>0</v>
      </c>
      <c r="N12" s="23"/>
      <c r="O12" s="96">
        <v>0</v>
      </c>
      <c r="P12" s="23"/>
      <c r="Q12" s="96">
        <v>0</v>
      </c>
      <c r="R12" s="23"/>
      <c r="S12" s="96">
        <f>SUM(K12:Q12)</f>
        <v>0</v>
      </c>
      <c r="T12" s="96"/>
      <c r="U12" s="101">
        <v>0</v>
      </c>
      <c r="W12" s="97">
        <v>0</v>
      </c>
    </row>
    <row r="13" spans="1:23" s="13" customFormat="1" ht="20.25" customHeight="1">
      <c r="A13" s="19" t="s">
        <v>114</v>
      </c>
      <c r="B13" s="19"/>
      <c r="C13" s="19"/>
      <c r="D13" s="19"/>
      <c r="E13" s="19"/>
      <c r="F13" s="19"/>
      <c r="G13" s="19"/>
      <c r="H13" s="19"/>
      <c r="I13" s="5">
        <v>20</v>
      </c>
      <c r="J13" s="22"/>
      <c r="K13" s="96">
        <v>0</v>
      </c>
      <c r="L13" s="23"/>
      <c r="M13" s="96">
        <v>0</v>
      </c>
      <c r="N13" s="23"/>
      <c r="O13" s="96">
        <v>0</v>
      </c>
      <c r="P13" s="23"/>
      <c r="Q13" s="98">
        <v>0</v>
      </c>
      <c r="R13" s="23"/>
      <c r="S13" s="21">
        <f>SUM(K13:Q13)</f>
        <v>0</v>
      </c>
      <c r="T13" s="21"/>
      <c r="U13" s="96">
        <v>0</v>
      </c>
      <c r="W13" s="97">
        <f>SUM(S13:U13)</f>
        <v>0</v>
      </c>
    </row>
    <row r="14" spans="1:23" s="13" customFormat="1" ht="20.25" customHeight="1">
      <c r="A14" s="99" t="s">
        <v>94</v>
      </c>
      <c r="B14" s="19"/>
      <c r="C14" s="19"/>
      <c r="D14" s="19"/>
      <c r="E14" s="19"/>
      <c r="F14" s="19"/>
      <c r="G14" s="19"/>
      <c r="H14" s="19"/>
      <c r="I14" s="5">
        <v>2</v>
      </c>
      <c r="J14" s="24"/>
      <c r="K14" s="45">
        <v>0</v>
      </c>
      <c r="L14" s="21"/>
      <c r="M14" s="45">
        <v>0</v>
      </c>
      <c r="N14" s="21"/>
      <c r="O14" s="21">
        <v>0</v>
      </c>
      <c r="P14" s="21"/>
      <c r="Q14" s="46">
        <f>'BS_3,4,5'!K151</f>
        <v>13241</v>
      </c>
      <c r="R14" s="21"/>
      <c r="S14" s="21">
        <f>SUM(K14:Q14)</f>
        <v>13241</v>
      </c>
      <c r="T14" s="21"/>
      <c r="U14" s="98">
        <v>0</v>
      </c>
      <c r="W14" s="100">
        <f>SUM(S14:U14)</f>
        <v>13241</v>
      </c>
    </row>
    <row r="15" spans="1:23" s="13" customFormat="1" ht="20.25" customHeight="1" thickBot="1">
      <c r="A15" s="20" t="s">
        <v>103</v>
      </c>
      <c r="B15" s="26"/>
      <c r="C15" s="19"/>
      <c r="D15" s="19"/>
      <c r="E15" s="19"/>
      <c r="F15" s="19"/>
      <c r="G15" s="19"/>
      <c r="H15" s="19"/>
      <c r="I15" s="19"/>
      <c r="J15" s="22"/>
      <c r="K15" s="25">
        <f>SUM(K11:K14)</f>
        <v>160000</v>
      </c>
      <c r="L15" s="21"/>
      <c r="M15" s="25">
        <f>SUM(M11:M14)</f>
        <v>78644</v>
      </c>
      <c r="N15" s="21"/>
      <c r="O15" s="25">
        <f>SUM(O11:O14)</f>
        <v>16000</v>
      </c>
      <c r="P15" s="21"/>
      <c r="Q15" s="25">
        <f>SUM(Q11:Q14)</f>
        <v>322220</v>
      </c>
      <c r="R15" s="21"/>
      <c r="S15" s="25">
        <f>SUM(S11:S14)</f>
        <v>576864</v>
      </c>
      <c r="T15" s="21"/>
      <c r="U15" s="25">
        <f>SUM(U11:U14)</f>
        <v>222</v>
      </c>
      <c r="W15" s="25">
        <f>SUM(W11:W14)</f>
        <v>577086</v>
      </c>
    </row>
    <row r="16" spans="1:20" s="13" customFormat="1" ht="24.75" customHeight="1" thickTop="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/>
  <mergeCells count="5">
    <mergeCell ref="K6:W6"/>
    <mergeCell ref="O7:Q7"/>
    <mergeCell ref="V1:X1"/>
    <mergeCell ref="U2:V2"/>
    <mergeCell ref="W2:X2"/>
  </mergeCells>
  <printOptions/>
  <pageMargins left="0.5118110236220472" right="0.03937007874015748" top="0.5905511811023623" bottom="0" header="0.5118110236220472" footer="0"/>
  <pageSetup firstPageNumber="7" useFirstPageNumber="1" horizontalDpi="600" verticalDpi="600" orientation="landscape" paperSize="9" scale="95" r:id="rId1"/>
  <headerFooter alignWithMargins="0">
    <oddFooter>&amp;L&amp;"Angsana New,Regular"&amp;15หมายเหตุประกอบงบการเงินเป็นส่วนหนึ่งของงบการเงินนี้
_____________________________________กรรมการ&amp;R&amp;"Angsana New,Regular"&amp;15__________________________________กรรมการ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65"/>
  <sheetViews>
    <sheetView zoomScale="130" zoomScaleNormal="130" zoomScaleSheetLayoutView="100" zoomScalePageLayoutView="0" workbookViewId="0" topLeftCell="A55">
      <selection activeCell="N61" sqref="N61"/>
    </sheetView>
  </sheetViews>
  <sheetFormatPr defaultColWidth="9.140625" defaultRowHeight="22.5" customHeight="1"/>
  <cols>
    <col min="1" max="4" width="1.7109375" style="150" customWidth="1"/>
    <col min="5" max="5" width="14.28125" style="150" customWidth="1"/>
    <col min="6" max="6" width="16.28125" style="150" customWidth="1"/>
    <col min="7" max="7" width="1.421875" style="150" customWidth="1"/>
    <col min="8" max="8" width="8.57421875" style="150" customWidth="1"/>
    <col min="9" max="9" width="1.421875" style="150" customWidth="1"/>
    <col min="10" max="10" width="10.7109375" style="141" customWidth="1"/>
    <col min="11" max="11" width="1.421875" style="151" customWidth="1"/>
    <col min="12" max="12" width="10.7109375" style="141" customWidth="1"/>
    <col min="13" max="13" width="1.421875" style="151" customWidth="1"/>
    <col min="14" max="14" width="10.7109375" style="141" customWidth="1"/>
    <col min="15" max="15" width="1.421875" style="141" customWidth="1"/>
    <col min="16" max="16" width="10.7109375" style="141" customWidth="1"/>
    <col min="17" max="16384" width="9.140625" style="150" customWidth="1"/>
  </cols>
  <sheetData>
    <row r="1" spans="1:16" s="30" customFormat="1" ht="20.25" customHeight="1">
      <c r="A1" s="65" t="str">
        <f>'BS_3,4,5'!A1</f>
        <v>บริษัท พรพรหมเม็ททอล จำกัด (มหาชน) และบริษัทย่อย</v>
      </c>
      <c r="B1" s="29"/>
      <c r="C1" s="29"/>
      <c r="D1" s="29"/>
      <c r="E1" s="29"/>
      <c r="F1" s="29"/>
      <c r="G1" s="29"/>
      <c r="H1" s="29"/>
      <c r="I1" s="29"/>
      <c r="J1" s="29"/>
      <c r="K1" s="103"/>
      <c r="L1" s="29"/>
      <c r="M1" s="103"/>
      <c r="N1" s="107"/>
      <c r="O1" s="27" t="s">
        <v>90</v>
      </c>
      <c r="P1" s="107"/>
    </row>
    <row r="2" spans="1:16" s="30" customFormat="1" ht="20.25" customHeight="1">
      <c r="A2" s="6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103"/>
      <c r="L2" s="29"/>
      <c r="M2" s="103"/>
      <c r="N2" s="29"/>
      <c r="O2" s="229" t="s">
        <v>91</v>
      </c>
      <c r="P2" s="107"/>
    </row>
    <row r="3" spans="1:16" s="30" customFormat="1" ht="24.75" customHeight="1">
      <c r="A3" s="123" t="s">
        <v>211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0" customFormat="1" ht="19.5" customHeight="1">
      <c r="A4" s="60"/>
      <c r="B4" s="29"/>
      <c r="C4" s="29"/>
      <c r="D4" s="29"/>
      <c r="E4" s="29"/>
      <c r="F4" s="29"/>
      <c r="G4" s="29"/>
      <c r="H4" s="29"/>
      <c r="I4" s="29"/>
      <c r="J4" s="39"/>
      <c r="K4" s="39"/>
      <c r="L4" s="39"/>
      <c r="M4" s="29"/>
      <c r="N4" s="39"/>
      <c r="O4" s="39"/>
      <c r="P4" s="39"/>
    </row>
    <row r="5" spans="1:16" s="30" customFormat="1" ht="19.5" customHeight="1">
      <c r="A5" s="60"/>
      <c r="B5" s="29"/>
      <c r="C5" s="29"/>
      <c r="D5" s="29"/>
      <c r="E5" s="29"/>
      <c r="F5" s="29"/>
      <c r="G5" s="29"/>
      <c r="H5" s="29"/>
      <c r="I5" s="29"/>
      <c r="J5" s="249" t="s">
        <v>44</v>
      </c>
      <c r="K5" s="249"/>
      <c r="L5" s="249"/>
      <c r="M5" s="249"/>
      <c r="N5" s="249"/>
      <c r="O5" s="249"/>
      <c r="P5" s="249"/>
    </row>
    <row r="6" spans="1:16" s="30" customFormat="1" ht="19.5" customHeight="1">
      <c r="A6" s="60"/>
      <c r="B6" s="29"/>
      <c r="C6" s="29"/>
      <c r="D6" s="29"/>
      <c r="E6" s="29"/>
      <c r="F6" s="29"/>
      <c r="G6" s="29"/>
      <c r="H6" s="29"/>
      <c r="I6" s="29"/>
      <c r="J6" s="250" t="s">
        <v>97</v>
      </c>
      <c r="K6" s="250"/>
      <c r="L6" s="250"/>
      <c r="M6" s="127"/>
      <c r="N6" s="250" t="s">
        <v>98</v>
      </c>
      <c r="O6" s="250"/>
      <c r="P6" s="250"/>
    </row>
    <row r="7" spans="1:16" s="30" customFormat="1" ht="19.5" customHeight="1">
      <c r="A7" s="60"/>
      <c r="B7" s="29"/>
      <c r="C7" s="29"/>
      <c r="D7" s="29"/>
      <c r="E7" s="29"/>
      <c r="F7" s="29"/>
      <c r="G7" s="29"/>
      <c r="H7" s="105" t="s">
        <v>1</v>
      </c>
      <c r="I7" s="29"/>
      <c r="J7" s="174" t="s">
        <v>194</v>
      </c>
      <c r="K7" s="175"/>
      <c r="L7" s="174" t="s">
        <v>183</v>
      </c>
      <c r="M7" s="176"/>
      <c r="N7" s="174" t="s">
        <v>194</v>
      </c>
      <c r="O7" s="177"/>
      <c r="P7" s="174" t="s">
        <v>183</v>
      </c>
    </row>
    <row r="8" spans="1:16" s="71" customFormat="1" ht="19.5" customHeight="1">
      <c r="A8" s="67" t="s">
        <v>29</v>
      </c>
      <c r="B8" s="29"/>
      <c r="C8" s="29"/>
      <c r="D8" s="29"/>
      <c r="E8" s="29"/>
      <c r="F8" s="29"/>
      <c r="G8" s="29"/>
      <c r="H8" s="121"/>
      <c r="I8" s="79"/>
      <c r="J8" s="79"/>
      <c r="K8" s="152"/>
      <c r="L8" s="79"/>
      <c r="M8" s="79"/>
      <c r="N8" s="79"/>
      <c r="O8" s="79"/>
      <c r="P8" s="79"/>
    </row>
    <row r="9" spans="1:16" s="71" customFormat="1" ht="19.5" customHeight="1">
      <c r="A9" s="41" t="s">
        <v>30</v>
      </c>
      <c r="B9" s="29"/>
      <c r="C9" s="29"/>
      <c r="D9" s="29"/>
      <c r="E9" s="29"/>
      <c r="F9" s="29"/>
      <c r="G9" s="29"/>
      <c r="H9" s="238">
        <v>3</v>
      </c>
      <c r="I9" s="79"/>
      <c r="J9" s="79">
        <v>356246</v>
      </c>
      <c r="K9" s="152"/>
      <c r="L9" s="79">
        <v>331966</v>
      </c>
      <c r="M9" s="79"/>
      <c r="N9" s="79">
        <v>318616</v>
      </c>
      <c r="O9" s="79"/>
      <c r="P9" s="79">
        <v>309761</v>
      </c>
    </row>
    <row r="10" spans="1:16" s="71" customFormat="1" ht="19.5" customHeight="1">
      <c r="A10" s="41" t="s">
        <v>238</v>
      </c>
      <c r="B10" s="29"/>
      <c r="C10" s="29"/>
      <c r="D10" s="29"/>
      <c r="E10" s="29"/>
      <c r="F10" s="29"/>
      <c r="G10" s="29"/>
      <c r="H10" s="238"/>
      <c r="I10" s="79"/>
      <c r="J10" s="79">
        <f>34241-5319</f>
        <v>28922</v>
      </c>
      <c r="K10" s="152"/>
      <c r="L10" s="39">
        <v>0</v>
      </c>
      <c r="M10" s="79"/>
      <c r="N10" s="39">
        <v>0</v>
      </c>
      <c r="O10" s="79"/>
      <c r="P10" s="39">
        <v>0</v>
      </c>
    </row>
    <row r="11" spans="1:16" s="71" customFormat="1" ht="19.5" customHeight="1">
      <c r="A11" s="41" t="s">
        <v>149</v>
      </c>
      <c r="B11" s="29"/>
      <c r="C11" s="29"/>
      <c r="D11" s="29"/>
      <c r="E11" s="29"/>
      <c r="F11" s="29"/>
      <c r="G11" s="29"/>
      <c r="H11" s="240"/>
      <c r="I11" s="79"/>
      <c r="J11" s="79">
        <f>2795+302</f>
        <v>3097</v>
      </c>
      <c r="K11" s="152"/>
      <c r="L11" s="129">
        <v>2221</v>
      </c>
      <c r="M11" s="79"/>
      <c r="N11" s="79">
        <v>954</v>
      </c>
      <c r="O11" s="79"/>
      <c r="P11" s="129">
        <v>1148</v>
      </c>
    </row>
    <row r="12" spans="1:16" s="71" customFormat="1" ht="19.5" customHeight="1">
      <c r="A12" s="41" t="s">
        <v>147</v>
      </c>
      <c r="B12" s="41"/>
      <c r="C12" s="60"/>
      <c r="D12" s="60"/>
      <c r="E12" s="60"/>
      <c r="F12" s="60"/>
      <c r="G12" s="36"/>
      <c r="H12" s="240"/>
      <c r="I12" s="36"/>
      <c r="J12" s="79">
        <v>4798</v>
      </c>
      <c r="K12" s="152"/>
      <c r="L12" s="79">
        <v>661</v>
      </c>
      <c r="M12" s="79"/>
      <c r="N12" s="79">
        <v>4988</v>
      </c>
      <c r="O12" s="79"/>
      <c r="P12" s="79">
        <v>439</v>
      </c>
    </row>
    <row r="13" spans="1:16" s="71" customFormat="1" ht="19.5" customHeight="1">
      <c r="A13" s="41" t="s">
        <v>31</v>
      </c>
      <c r="B13" s="29"/>
      <c r="C13" s="29"/>
      <c r="D13" s="29"/>
      <c r="E13" s="29"/>
      <c r="F13" s="29"/>
      <c r="G13" s="29"/>
      <c r="H13" s="238">
        <v>3</v>
      </c>
      <c r="I13" s="79"/>
      <c r="J13" s="79">
        <v>2823</v>
      </c>
      <c r="K13" s="152"/>
      <c r="L13" s="79">
        <v>1153</v>
      </c>
      <c r="M13" s="79"/>
      <c r="N13" s="79">
        <v>1432</v>
      </c>
      <c r="O13" s="79"/>
      <c r="P13" s="79">
        <v>1143</v>
      </c>
    </row>
    <row r="14" spans="1:16" s="71" customFormat="1" ht="19.5" customHeight="1">
      <c r="A14" s="67" t="s">
        <v>32</v>
      </c>
      <c r="B14" s="29"/>
      <c r="C14" s="29"/>
      <c r="D14" s="29"/>
      <c r="E14" s="29"/>
      <c r="F14" s="29"/>
      <c r="G14" s="29"/>
      <c r="H14" s="240"/>
      <c r="I14" s="79"/>
      <c r="J14" s="104">
        <f>SUM(J9:J13)</f>
        <v>395886</v>
      </c>
      <c r="K14" s="39">
        <f>SUM(K9:K13)</f>
        <v>0</v>
      </c>
      <c r="L14" s="104">
        <f>SUM(L9:L13)</f>
        <v>336001</v>
      </c>
      <c r="M14" s="79"/>
      <c r="N14" s="104">
        <f>SUM(N9:N13)</f>
        <v>325990</v>
      </c>
      <c r="O14" s="79"/>
      <c r="P14" s="104">
        <f>SUM(P9:P13)</f>
        <v>312491</v>
      </c>
    </row>
    <row r="15" spans="1:16" s="71" customFormat="1" ht="19.5" customHeight="1">
      <c r="A15" s="58"/>
      <c r="B15" s="58"/>
      <c r="C15" s="60"/>
      <c r="D15" s="60"/>
      <c r="E15" s="60"/>
      <c r="F15" s="60"/>
      <c r="G15" s="36"/>
      <c r="H15" s="240"/>
      <c r="I15" s="36"/>
      <c r="J15" s="79"/>
      <c r="K15" s="152"/>
      <c r="L15" s="79"/>
      <c r="M15" s="79"/>
      <c r="N15" s="79"/>
      <c r="O15" s="79"/>
      <c r="P15" s="79"/>
    </row>
    <row r="16" spans="1:16" s="71" customFormat="1" ht="19.5" customHeight="1">
      <c r="A16" s="58" t="s">
        <v>33</v>
      </c>
      <c r="B16" s="58"/>
      <c r="C16" s="60"/>
      <c r="D16" s="60"/>
      <c r="E16" s="60"/>
      <c r="F16" s="60"/>
      <c r="G16" s="36"/>
      <c r="H16" s="240"/>
      <c r="I16" s="36"/>
      <c r="J16" s="79"/>
      <c r="K16" s="152"/>
      <c r="L16" s="79"/>
      <c r="M16" s="79"/>
      <c r="N16" s="79"/>
      <c r="O16" s="79"/>
      <c r="P16" s="79"/>
    </row>
    <row r="17" spans="1:16" s="71" customFormat="1" ht="19.5" customHeight="1">
      <c r="A17" s="41" t="s">
        <v>34</v>
      </c>
      <c r="B17" s="60"/>
      <c r="C17" s="60"/>
      <c r="D17" s="60"/>
      <c r="E17" s="60"/>
      <c r="F17" s="60"/>
      <c r="G17" s="36"/>
      <c r="H17" s="238">
        <v>3</v>
      </c>
      <c r="I17" s="36"/>
      <c r="J17" s="79">
        <v>315081</v>
      </c>
      <c r="K17" s="152"/>
      <c r="L17" s="79">
        <v>275291</v>
      </c>
      <c r="M17" s="79"/>
      <c r="N17" s="79">
        <v>277058</v>
      </c>
      <c r="O17" s="79"/>
      <c r="P17" s="79">
        <v>256921</v>
      </c>
    </row>
    <row r="18" spans="1:16" s="71" customFormat="1" ht="19.5" customHeight="1">
      <c r="A18" s="41" t="s">
        <v>237</v>
      </c>
      <c r="B18" s="60"/>
      <c r="C18" s="60"/>
      <c r="D18" s="60"/>
      <c r="E18" s="60"/>
      <c r="F18" s="60"/>
      <c r="G18" s="36"/>
      <c r="H18" s="238"/>
      <c r="I18" s="36"/>
      <c r="J18" s="79">
        <v>22843</v>
      </c>
      <c r="K18" s="152"/>
      <c r="L18" s="39">
        <v>0</v>
      </c>
      <c r="M18" s="79"/>
      <c r="N18" s="39">
        <v>0</v>
      </c>
      <c r="O18" s="79"/>
      <c r="P18" s="39">
        <v>0</v>
      </c>
    </row>
    <row r="19" spans="1:16" s="71" customFormat="1" ht="19.5" customHeight="1">
      <c r="A19" s="41" t="s">
        <v>133</v>
      </c>
      <c r="B19" s="60"/>
      <c r="C19" s="60"/>
      <c r="D19" s="60"/>
      <c r="E19" s="60"/>
      <c r="F19" s="60"/>
      <c r="G19" s="36"/>
      <c r="H19" s="238"/>
      <c r="I19" s="36"/>
      <c r="J19" s="79">
        <f>1821+4195</f>
        <v>6016</v>
      </c>
      <c r="K19" s="152"/>
      <c r="L19" s="129">
        <v>6364</v>
      </c>
      <c r="M19" s="79"/>
      <c r="N19" s="79">
        <v>5340</v>
      </c>
      <c r="O19" s="79"/>
      <c r="P19" s="79">
        <v>5808</v>
      </c>
    </row>
    <row r="20" spans="1:16" s="71" customFormat="1" ht="19.5" customHeight="1">
      <c r="A20" s="41" t="s">
        <v>202</v>
      </c>
      <c r="B20" s="41"/>
      <c r="C20" s="60"/>
      <c r="D20" s="60"/>
      <c r="E20" s="60"/>
      <c r="F20" s="60"/>
      <c r="G20" s="36"/>
      <c r="H20" s="240"/>
      <c r="I20" s="36"/>
      <c r="J20" s="79">
        <v>11374</v>
      </c>
      <c r="K20" s="152"/>
      <c r="L20" s="79">
        <v>11698</v>
      </c>
      <c r="M20" s="79"/>
      <c r="N20" s="79">
        <v>9496</v>
      </c>
      <c r="O20" s="79"/>
      <c r="P20" s="79">
        <v>9738</v>
      </c>
    </row>
    <row r="21" spans="1:16" s="71" customFormat="1" ht="19.5" customHeight="1">
      <c r="A21" s="41" t="s">
        <v>51</v>
      </c>
      <c r="B21" s="41"/>
      <c r="C21" s="60"/>
      <c r="D21" s="60"/>
      <c r="E21" s="60"/>
      <c r="F21" s="60"/>
      <c r="G21" s="36"/>
      <c r="H21" s="238">
        <v>3</v>
      </c>
      <c r="I21" s="36"/>
      <c r="J21" s="79">
        <v>33653</v>
      </c>
      <c r="K21" s="152"/>
      <c r="L21" s="79">
        <v>25231</v>
      </c>
      <c r="M21" s="79"/>
      <c r="N21" s="79">
        <v>23235</v>
      </c>
      <c r="O21" s="79"/>
      <c r="P21" s="79">
        <v>19134</v>
      </c>
    </row>
    <row r="22" spans="1:16" s="71" customFormat="1" ht="19.5" customHeight="1">
      <c r="A22" s="41" t="s">
        <v>63</v>
      </c>
      <c r="B22" s="41"/>
      <c r="C22" s="60"/>
      <c r="D22" s="60"/>
      <c r="E22" s="60"/>
      <c r="F22" s="60"/>
      <c r="G22" s="36"/>
      <c r="H22" s="240">
        <v>3</v>
      </c>
      <c r="I22" s="36"/>
      <c r="J22" s="79">
        <v>4199</v>
      </c>
      <c r="K22" s="152"/>
      <c r="L22" s="79">
        <v>4758</v>
      </c>
      <c r="M22" s="79"/>
      <c r="N22" s="79">
        <v>2058</v>
      </c>
      <c r="O22" s="79"/>
      <c r="P22" s="79">
        <v>3279</v>
      </c>
    </row>
    <row r="23" spans="1:16" s="71" customFormat="1" ht="19.5" customHeight="1">
      <c r="A23" s="58" t="s">
        <v>35</v>
      </c>
      <c r="B23" s="58"/>
      <c r="C23" s="58"/>
      <c r="D23" s="60"/>
      <c r="E23" s="60"/>
      <c r="F23" s="60"/>
      <c r="G23" s="36"/>
      <c r="H23" s="62"/>
      <c r="I23" s="36"/>
      <c r="J23" s="104">
        <f>SUM(J17:J22)</f>
        <v>393166</v>
      </c>
      <c r="K23" s="39">
        <f>SUM(K17:K22)</f>
        <v>0</v>
      </c>
      <c r="L23" s="104">
        <f>SUM(L17:L22)</f>
        <v>323342</v>
      </c>
      <c r="M23" s="39"/>
      <c r="N23" s="104">
        <f>SUM(N17:N22)</f>
        <v>317187</v>
      </c>
      <c r="O23" s="79"/>
      <c r="P23" s="104">
        <f>SUM(P17:P22)</f>
        <v>294880</v>
      </c>
    </row>
    <row r="24" spans="1:16" s="71" customFormat="1" ht="19.5" customHeight="1">
      <c r="A24" s="58"/>
      <c r="B24" s="58"/>
      <c r="C24" s="60"/>
      <c r="D24" s="60"/>
      <c r="E24" s="60"/>
      <c r="F24" s="60"/>
      <c r="G24" s="36"/>
      <c r="H24" s="240"/>
      <c r="I24" s="36"/>
      <c r="J24" s="79"/>
      <c r="K24" s="152"/>
      <c r="L24" s="79"/>
      <c r="M24" s="79"/>
      <c r="N24" s="79"/>
      <c r="O24" s="79"/>
      <c r="P24" s="79"/>
    </row>
    <row r="25" spans="1:16" s="71" customFormat="1" ht="19.5" customHeight="1">
      <c r="A25" s="58" t="s">
        <v>76</v>
      </c>
      <c r="B25" s="60"/>
      <c r="C25" s="60"/>
      <c r="D25" s="60"/>
      <c r="E25" s="60"/>
      <c r="F25" s="60"/>
      <c r="G25" s="36"/>
      <c r="H25" s="62"/>
      <c r="I25" s="36"/>
      <c r="J25" s="39">
        <f>J14-J23</f>
        <v>2720</v>
      </c>
      <c r="K25" s="39">
        <f>K14-K23</f>
        <v>0</v>
      </c>
      <c r="L25" s="39">
        <f>L14-L23</f>
        <v>12659</v>
      </c>
      <c r="M25" s="39"/>
      <c r="N25" s="39">
        <f>N14-N23</f>
        <v>8803</v>
      </c>
      <c r="O25" s="79"/>
      <c r="P25" s="39">
        <f>P14-P23</f>
        <v>17611</v>
      </c>
    </row>
    <row r="26" spans="1:16" s="71" customFormat="1" ht="19.5" customHeight="1">
      <c r="A26" s="58"/>
      <c r="B26" s="58"/>
      <c r="C26" s="60"/>
      <c r="D26" s="60"/>
      <c r="E26" s="60"/>
      <c r="F26" s="60"/>
      <c r="G26" s="36"/>
      <c r="H26" s="240"/>
      <c r="I26" s="36"/>
      <c r="J26" s="79"/>
      <c r="K26" s="152"/>
      <c r="L26" s="79"/>
      <c r="M26" s="79"/>
      <c r="N26" s="79"/>
      <c r="O26" s="79"/>
      <c r="P26" s="79"/>
    </row>
    <row r="27" spans="1:16" s="71" customFormat="1" ht="19.5" customHeight="1">
      <c r="A27" s="67" t="s">
        <v>77</v>
      </c>
      <c r="B27" s="60"/>
      <c r="C27" s="60"/>
      <c r="D27" s="60"/>
      <c r="E27" s="60"/>
      <c r="F27" s="60"/>
      <c r="G27" s="36"/>
      <c r="H27" s="226"/>
      <c r="I27" s="36"/>
      <c r="J27" s="105">
        <v>1868</v>
      </c>
      <c r="K27" s="152"/>
      <c r="L27" s="34">
        <v>3001</v>
      </c>
      <c r="M27" s="39"/>
      <c r="N27" s="34">
        <v>1784</v>
      </c>
      <c r="O27" s="39"/>
      <c r="P27" s="34">
        <v>3578</v>
      </c>
    </row>
    <row r="28" spans="1:16" s="71" customFormat="1" ht="19.5" customHeight="1">
      <c r="A28" s="58"/>
      <c r="B28" s="58"/>
      <c r="C28" s="60"/>
      <c r="D28" s="60"/>
      <c r="E28" s="60"/>
      <c r="F28" s="60"/>
      <c r="G28" s="36"/>
      <c r="H28" s="240"/>
      <c r="I28" s="36"/>
      <c r="J28" s="79"/>
      <c r="K28" s="152"/>
      <c r="L28" s="79"/>
      <c r="M28" s="79"/>
      <c r="N28" s="79"/>
      <c r="O28" s="79"/>
      <c r="P28" s="79"/>
    </row>
    <row r="29" spans="1:16" s="71" customFormat="1" ht="19.5" customHeight="1">
      <c r="A29" s="67" t="s">
        <v>120</v>
      </c>
      <c r="B29" s="60"/>
      <c r="C29" s="60"/>
      <c r="D29" s="60"/>
      <c r="E29" s="60"/>
      <c r="F29" s="60"/>
      <c r="G29" s="36"/>
      <c r="H29" s="62"/>
      <c r="I29" s="36"/>
      <c r="J29" s="39">
        <f>J25-J27</f>
        <v>852</v>
      </c>
      <c r="K29" s="39">
        <f>K25-K27</f>
        <v>0</v>
      </c>
      <c r="L29" s="39">
        <f>L25-L27</f>
        <v>9658</v>
      </c>
      <c r="M29" s="39"/>
      <c r="N29" s="39">
        <f>N25-N27</f>
        <v>7019</v>
      </c>
      <c r="O29" s="79"/>
      <c r="P29" s="39">
        <f>P25-P27</f>
        <v>14033</v>
      </c>
    </row>
    <row r="30" spans="1:16" s="71" customFormat="1" ht="19.5" customHeight="1">
      <c r="A30" s="58"/>
      <c r="B30" s="58"/>
      <c r="C30" s="60"/>
      <c r="D30" s="60"/>
      <c r="E30" s="60"/>
      <c r="F30" s="60"/>
      <c r="G30" s="36"/>
      <c r="H30" s="240"/>
      <c r="I30" s="36"/>
      <c r="J30" s="79"/>
      <c r="K30" s="152"/>
      <c r="L30" s="79"/>
      <c r="M30" s="79"/>
      <c r="N30" s="79"/>
      <c r="O30" s="79"/>
      <c r="P30" s="79"/>
    </row>
    <row r="31" spans="1:16" s="71" customFormat="1" ht="19.5" customHeight="1">
      <c r="A31" s="178" t="s">
        <v>200</v>
      </c>
      <c r="B31" s="60"/>
      <c r="C31" s="60"/>
      <c r="D31" s="60"/>
      <c r="E31" s="60"/>
      <c r="F31" s="60"/>
      <c r="G31" s="36"/>
      <c r="H31" s="62"/>
      <c r="I31" s="36"/>
      <c r="J31" s="39"/>
      <c r="K31" s="152"/>
      <c r="L31" s="39"/>
      <c r="M31" s="79"/>
      <c r="N31" s="39"/>
      <c r="O31" s="39"/>
      <c r="P31" s="39"/>
    </row>
    <row r="32" spans="1:16" s="71" customFormat="1" ht="19.5" customHeight="1">
      <c r="A32" s="137" t="s">
        <v>233</v>
      </c>
      <c r="B32" s="60"/>
      <c r="C32" s="60"/>
      <c r="D32" s="60"/>
      <c r="E32" s="60"/>
      <c r="F32" s="60"/>
      <c r="G32" s="36"/>
      <c r="H32" s="62"/>
      <c r="I32" s="36"/>
      <c r="J32" s="39"/>
      <c r="K32" s="152"/>
      <c r="L32" s="39"/>
      <c r="M32" s="79"/>
      <c r="N32" s="39"/>
      <c r="O32" s="39"/>
      <c r="P32" s="39"/>
    </row>
    <row r="33" spans="1:16" s="71" customFormat="1" ht="19.5" customHeight="1">
      <c r="A33" s="137" t="s">
        <v>132</v>
      </c>
      <c r="B33" s="60" t="s">
        <v>234</v>
      </c>
      <c r="C33" s="60"/>
      <c r="D33" s="60"/>
      <c r="E33" s="60"/>
      <c r="F33" s="60"/>
      <c r="G33" s="36"/>
      <c r="H33" s="62"/>
      <c r="I33" s="36"/>
      <c r="J33" s="39"/>
      <c r="K33" s="152"/>
      <c r="L33" s="39"/>
      <c r="M33" s="79"/>
      <c r="N33" s="39"/>
      <c r="O33" s="39"/>
      <c r="P33" s="39"/>
    </row>
    <row r="34" spans="1:16" s="71" customFormat="1" ht="19.5" customHeight="1">
      <c r="A34" s="137"/>
      <c r="B34" s="60" t="s">
        <v>8</v>
      </c>
      <c r="C34" s="60" t="s">
        <v>235</v>
      </c>
      <c r="D34" s="60"/>
      <c r="E34" s="60"/>
      <c r="F34" s="60"/>
      <c r="G34" s="36"/>
      <c r="H34" s="62"/>
      <c r="I34" s="36"/>
      <c r="J34" s="39"/>
      <c r="K34" s="152"/>
      <c r="L34" s="39"/>
      <c r="M34" s="79"/>
      <c r="N34" s="39"/>
      <c r="O34" s="39"/>
      <c r="P34" s="39"/>
    </row>
    <row r="35" spans="1:16" s="71" customFormat="1" ht="19.5" customHeight="1">
      <c r="A35" s="179"/>
      <c r="B35" s="60"/>
      <c r="C35" s="60" t="s">
        <v>236</v>
      </c>
      <c r="D35" s="60"/>
      <c r="E35" s="60"/>
      <c r="F35" s="60"/>
      <c r="G35" s="36"/>
      <c r="H35" s="62"/>
      <c r="I35" s="36"/>
      <c r="J35" s="105">
        <v>157</v>
      </c>
      <c r="K35" s="152"/>
      <c r="L35" s="105">
        <v>0</v>
      </c>
      <c r="M35" s="79"/>
      <c r="N35" s="105">
        <v>104</v>
      </c>
      <c r="O35" s="39"/>
      <c r="P35" s="105">
        <v>0</v>
      </c>
    </row>
    <row r="36" spans="1:16" s="71" customFormat="1" ht="19.5" customHeight="1">
      <c r="A36" s="58"/>
      <c r="B36" s="58"/>
      <c r="C36" s="60"/>
      <c r="D36" s="60"/>
      <c r="E36" s="60"/>
      <c r="F36" s="60"/>
      <c r="G36" s="36"/>
      <c r="H36" s="240"/>
      <c r="I36" s="36"/>
      <c r="J36" s="79"/>
      <c r="K36" s="152"/>
      <c r="L36" s="79"/>
      <c r="M36" s="79"/>
      <c r="N36" s="79"/>
      <c r="O36" s="79"/>
      <c r="P36" s="79"/>
    </row>
    <row r="37" spans="1:16" s="71" customFormat="1" ht="21.75" customHeight="1" thickBot="1">
      <c r="A37" s="178" t="s">
        <v>197</v>
      </c>
      <c r="B37" s="60"/>
      <c r="C37" s="60"/>
      <c r="D37" s="60"/>
      <c r="E37" s="60"/>
      <c r="F37" s="60"/>
      <c r="G37" s="36"/>
      <c r="H37" s="62"/>
      <c r="I37" s="36"/>
      <c r="J37" s="108">
        <f>J29+J35</f>
        <v>1009</v>
      </c>
      <c r="K37" s="152"/>
      <c r="L37" s="108">
        <f>L29+L35</f>
        <v>9658</v>
      </c>
      <c r="M37" s="79"/>
      <c r="N37" s="108">
        <f>N29+N35</f>
        <v>7123</v>
      </c>
      <c r="O37" s="39"/>
      <c r="P37" s="108">
        <f>P29+P35</f>
        <v>14033</v>
      </c>
    </row>
    <row r="38" spans="1:16" s="71" customFormat="1" ht="9.75" customHeight="1" thickTop="1">
      <c r="A38" s="60"/>
      <c r="B38" s="60"/>
      <c r="C38" s="60"/>
      <c r="D38" s="60"/>
      <c r="E38" s="60"/>
      <c r="F38" s="60"/>
      <c r="G38" s="36"/>
      <c r="H38" s="62"/>
      <c r="I38" s="36"/>
      <c r="J38" s="39"/>
      <c r="K38" s="152"/>
      <c r="L38" s="39"/>
      <c r="M38" s="79"/>
      <c r="N38" s="39"/>
      <c r="O38" s="39"/>
      <c r="P38" s="39"/>
    </row>
    <row r="39" spans="1:16" s="71" customFormat="1" ht="19.5" customHeight="1">
      <c r="A39" s="179"/>
      <c r="B39" s="60"/>
      <c r="C39" s="60"/>
      <c r="D39" s="60"/>
      <c r="E39" s="60"/>
      <c r="F39" s="60"/>
      <c r="G39" s="36"/>
      <c r="H39" s="62"/>
      <c r="I39" s="36"/>
      <c r="J39" s="39"/>
      <c r="K39" s="152"/>
      <c r="L39" s="39"/>
      <c r="M39" s="79"/>
      <c r="N39" s="39"/>
      <c r="O39" s="39"/>
      <c r="P39" s="39"/>
    </row>
    <row r="40" spans="1:16" s="71" customFormat="1" ht="19.5" customHeight="1">
      <c r="A40" s="179"/>
      <c r="B40" s="60"/>
      <c r="C40" s="60"/>
      <c r="D40" s="60"/>
      <c r="E40" s="60"/>
      <c r="F40" s="60"/>
      <c r="G40" s="36"/>
      <c r="H40" s="62"/>
      <c r="I40" s="36"/>
      <c r="J40" s="39"/>
      <c r="K40" s="152"/>
      <c r="L40" s="39"/>
      <c r="M40" s="79"/>
      <c r="N40" s="39"/>
      <c r="O40" s="39"/>
      <c r="P40" s="39"/>
    </row>
    <row r="41" spans="1:16" s="30" customFormat="1" ht="20.25" customHeight="1">
      <c r="A41" s="65" t="str">
        <f>A1</f>
        <v>บริษัท พรพรหมเม็ททอล จำกัด (มหาชน) และบริษัทย่อย</v>
      </c>
      <c r="B41" s="29"/>
      <c r="C41" s="29"/>
      <c r="D41" s="29"/>
      <c r="E41" s="29"/>
      <c r="F41" s="29"/>
      <c r="G41" s="29"/>
      <c r="H41" s="29"/>
      <c r="I41" s="29"/>
      <c r="J41" s="29"/>
      <c r="K41" s="103"/>
      <c r="L41" s="29"/>
      <c r="M41" s="103"/>
      <c r="N41" s="107"/>
      <c r="O41" s="27" t="s">
        <v>90</v>
      </c>
      <c r="P41" s="107"/>
    </row>
    <row r="42" spans="1:16" s="30" customFormat="1" ht="20.25" customHeight="1">
      <c r="A42" s="65" t="s">
        <v>72</v>
      </c>
      <c r="B42" s="29"/>
      <c r="C42" s="29"/>
      <c r="D42" s="29"/>
      <c r="E42" s="29"/>
      <c r="F42" s="29"/>
      <c r="G42" s="29"/>
      <c r="H42" s="29"/>
      <c r="I42" s="29"/>
      <c r="J42" s="29"/>
      <c r="K42" s="103"/>
      <c r="L42" s="29"/>
      <c r="M42" s="103"/>
      <c r="N42" s="29"/>
      <c r="O42" s="229" t="s">
        <v>91</v>
      </c>
      <c r="P42" s="107"/>
    </row>
    <row r="43" spans="1:16" s="30" customFormat="1" ht="24.75" customHeight="1">
      <c r="A43" s="123" t="str">
        <f>A3</f>
        <v>สำหรับงวดสามเดือนสิ้นสุดวันที่ 30 มิถุนายน 2560 และ 2559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1:16" s="30" customFormat="1" ht="19.5" customHeight="1">
      <c r="A44" s="60"/>
      <c r="B44" s="29"/>
      <c r="C44" s="29"/>
      <c r="D44" s="29"/>
      <c r="E44" s="29"/>
      <c r="F44" s="29"/>
      <c r="G44" s="29"/>
      <c r="H44" s="29"/>
      <c r="I44" s="29"/>
      <c r="J44" s="39"/>
      <c r="K44" s="39"/>
      <c r="L44" s="39"/>
      <c r="M44" s="29"/>
      <c r="N44" s="39"/>
      <c r="O44" s="39"/>
      <c r="P44" s="39"/>
    </row>
    <row r="45" spans="1:16" s="30" customFormat="1" ht="19.5" customHeight="1">
      <c r="A45" s="60"/>
      <c r="B45" s="29"/>
      <c r="C45" s="29"/>
      <c r="D45" s="29"/>
      <c r="E45" s="29"/>
      <c r="F45" s="29"/>
      <c r="G45" s="29"/>
      <c r="H45" s="29"/>
      <c r="I45" s="29"/>
      <c r="J45" s="249" t="s">
        <v>44</v>
      </c>
      <c r="K45" s="249"/>
      <c r="L45" s="249"/>
      <c r="M45" s="249"/>
      <c r="N45" s="249"/>
      <c r="O45" s="249"/>
      <c r="P45" s="249"/>
    </row>
    <row r="46" spans="1:16" s="30" customFormat="1" ht="19.5" customHeight="1">
      <c r="A46" s="60"/>
      <c r="B46" s="29"/>
      <c r="C46" s="29"/>
      <c r="D46" s="29"/>
      <c r="E46" s="29"/>
      <c r="F46" s="29"/>
      <c r="G46" s="29"/>
      <c r="H46" s="29"/>
      <c r="I46" s="29"/>
      <c r="J46" s="250" t="s">
        <v>97</v>
      </c>
      <c r="K46" s="250"/>
      <c r="L46" s="250"/>
      <c r="M46" s="127"/>
      <c r="N46" s="250" t="s">
        <v>98</v>
      </c>
      <c r="O46" s="250"/>
      <c r="P46" s="250"/>
    </row>
    <row r="47" spans="1:16" s="30" customFormat="1" ht="19.5" customHeight="1">
      <c r="A47" s="60"/>
      <c r="B47" s="29"/>
      <c r="C47" s="29"/>
      <c r="D47" s="29"/>
      <c r="E47" s="29"/>
      <c r="F47" s="29"/>
      <c r="G47" s="29"/>
      <c r="H47" s="29"/>
      <c r="I47" s="29"/>
      <c r="J47" s="230" t="str">
        <f>J7</f>
        <v>2560</v>
      </c>
      <c r="K47" s="175"/>
      <c r="L47" s="230" t="str">
        <f>L7</f>
        <v>2559</v>
      </c>
      <c r="M47" s="176"/>
      <c r="N47" s="230" t="str">
        <f>N7</f>
        <v>2560</v>
      </c>
      <c r="O47" s="175"/>
      <c r="P47" s="230" t="str">
        <f>P7</f>
        <v>2559</v>
      </c>
    </row>
    <row r="48" spans="1:16" s="71" customFormat="1" ht="19.5" customHeight="1">
      <c r="A48" s="60" t="s">
        <v>176</v>
      </c>
      <c r="B48" s="60"/>
      <c r="C48" s="60"/>
      <c r="D48" s="60"/>
      <c r="E48" s="60"/>
      <c r="F48" s="60"/>
      <c r="G48" s="36"/>
      <c r="H48" s="29"/>
      <c r="I48" s="36"/>
      <c r="J48" s="39"/>
      <c r="K48" s="152"/>
      <c r="L48" s="39"/>
      <c r="M48" s="79"/>
      <c r="N48" s="39"/>
      <c r="O48" s="39"/>
      <c r="P48" s="39"/>
    </row>
    <row r="49" spans="2:16" s="71" customFormat="1" ht="19.5" customHeight="1">
      <c r="B49" s="60" t="s">
        <v>126</v>
      </c>
      <c r="C49" s="60"/>
      <c r="D49" s="60"/>
      <c r="E49" s="60"/>
      <c r="F49" s="60"/>
      <c r="G49" s="36"/>
      <c r="H49" s="62"/>
      <c r="I49" s="36"/>
      <c r="J49" s="79"/>
      <c r="K49" s="152"/>
      <c r="L49" s="39"/>
      <c r="M49" s="79"/>
      <c r="N49" s="39"/>
      <c r="O49" s="39"/>
      <c r="P49" s="39"/>
    </row>
    <row r="50" spans="1:16" s="71" customFormat="1" ht="19.5" customHeight="1">
      <c r="A50" s="60"/>
      <c r="B50" s="60" t="s">
        <v>8</v>
      </c>
      <c r="C50" s="60" t="s">
        <v>162</v>
      </c>
      <c r="D50" s="60"/>
      <c r="E50" s="60"/>
      <c r="F50" s="60"/>
      <c r="G50" s="36"/>
      <c r="H50" s="62"/>
      <c r="I50" s="36"/>
      <c r="J50" s="39">
        <f>J52-J51</f>
        <v>2343</v>
      </c>
      <c r="K50" s="152"/>
      <c r="L50" s="39">
        <f>L52-L51</f>
        <v>10924</v>
      </c>
      <c r="M50" s="79"/>
      <c r="N50" s="39">
        <f>N52-N51</f>
        <v>7019</v>
      </c>
      <c r="O50" s="39"/>
      <c r="P50" s="39">
        <f>P52-P51</f>
        <v>14033</v>
      </c>
    </row>
    <row r="51" spans="1:16" s="71" customFormat="1" ht="19.5" customHeight="1">
      <c r="A51" s="60"/>
      <c r="B51" s="60" t="s">
        <v>8</v>
      </c>
      <c r="C51" s="60" t="s">
        <v>105</v>
      </c>
      <c r="D51" s="60"/>
      <c r="E51" s="60"/>
      <c r="F51" s="60"/>
      <c r="G51" s="36"/>
      <c r="H51" s="62"/>
      <c r="I51" s="36"/>
      <c r="J51" s="39">
        <v>-1491</v>
      </c>
      <c r="K51" s="152"/>
      <c r="L51" s="39">
        <v>-1266</v>
      </c>
      <c r="M51" s="79"/>
      <c r="N51" s="39">
        <v>0</v>
      </c>
      <c r="O51" s="39"/>
      <c r="P51" s="39">
        <v>0</v>
      </c>
    </row>
    <row r="52" spans="1:16" s="71" customFormat="1" ht="19.5" customHeight="1" thickBot="1">
      <c r="A52" s="60"/>
      <c r="B52" s="60"/>
      <c r="C52" s="60"/>
      <c r="D52" s="60"/>
      <c r="E52" s="60"/>
      <c r="F52" s="60"/>
      <c r="G52" s="36"/>
      <c r="H52" s="62"/>
      <c r="I52" s="36"/>
      <c r="J52" s="180">
        <f>J29</f>
        <v>852</v>
      </c>
      <c r="K52" s="39">
        <f>K29</f>
        <v>0</v>
      </c>
      <c r="L52" s="180">
        <f>L29</f>
        <v>9658</v>
      </c>
      <c r="M52" s="79"/>
      <c r="N52" s="180">
        <f>N29</f>
        <v>7019</v>
      </c>
      <c r="O52" s="39"/>
      <c r="P52" s="180">
        <f>P29</f>
        <v>14033</v>
      </c>
    </row>
    <row r="53" spans="2:16" s="71" customFormat="1" ht="19.5" customHeight="1" thickTop="1">
      <c r="B53" s="60"/>
      <c r="C53" s="60"/>
      <c r="D53" s="60"/>
      <c r="E53" s="60"/>
      <c r="F53" s="60"/>
      <c r="G53" s="36"/>
      <c r="H53" s="62"/>
      <c r="I53" s="36"/>
      <c r="J53" s="79"/>
      <c r="K53" s="152"/>
      <c r="L53" s="39"/>
      <c r="M53" s="79"/>
      <c r="N53" s="39"/>
      <c r="O53" s="39"/>
      <c r="P53" s="39"/>
    </row>
    <row r="54" spans="1:16" s="71" customFormat="1" ht="19.5" customHeight="1">
      <c r="A54" s="60" t="s">
        <v>239</v>
      </c>
      <c r="B54" s="60"/>
      <c r="C54" s="60"/>
      <c r="D54" s="60"/>
      <c r="E54" s="60"/>
      <c r="F54" s="60"/>
      <c r="G54" s="36"/>
      <c r="H54" s="62"/>
      <c r="I54" s="36"/>
      <c r="J54" s="39"/>
      <c r="K54" s="152"/>
      <c r="L54" s="39"/>
      <c r="M54" s="79"/>
      <c r="N54" s="39"/>
      <c r="O54" s="39"/>
      <c r="P54" s="39"/>
    </row>
    <row r="55" spans="2:16" s="71" customFormat="1" ht="19.5" customHeight="1">
      <c r="B55" s="60" t="s">
        <v>126</v>
      </c>
      <c r="C55" s="60"/>
      <c r="D55" s="60"/>
      <c r="E55" s="60"/>
      <c r="F55" s="60"/>
      <c r="G55" s="36"/>
      <c r="H55" s="62"/>
      <c r="I55" s="36"/>
      <c r="J55" s="79"/>
      <c r="K55" s="152"/>
      <c r="L55" s="39"/>
      <c r="M55" s="79"/>
      <c r="N55" s="39"/>
      <c r="O55" s="39"/>
      <c r="P55" s="39"/>
    </row>
    <row r="56" spans="1:16" s="71" customFormat="1" ht="19.5" customHeight="1">
      <c r="A56" s="60"/>
      <c r="B56" s="60" t="s">
        <v>8</v>
      </c>
      <c r="C56" s="60" t="s">
        <v>162</v>
      </c>
      <c r="D56" s="60"/>
      <c r="E56" s="60"/>
      <c r="F56" s="60"/>
      <c r="G56" s="36"/>
      <c r="H56" s="62"/>
      <c r="I56" s="36"/>
      <c r="J56" s="39">
        <f>J58-J57</f>
        <v>2500</v>
      </c>
      <c r="K56" s="152"/>
      <c r="L56" s="39">
        <f>L58-L57</f>
        <v>10924</v>
      </c>
      <c r="M56" s="79"/>
      <c r="N56" s="39">
        <f>N58-N57</f>
        <v>7123</v>
      </c>
      <c r="O56" s="39"/>
      <c r="P56" s="39">
        <f>P58-P57</f>
        <v>14033</v>
      </c>
    </row>
    <row r="57" spans="1:16" s="71" customFormat="1" ht="19.5" customHeight="1">
      <c r="A57" s="60"/>
      <c r="B57" s="60" t="s">
        <v>8</v>
      </c>
      <c r="C57" s="60" t="s">
        <v>105</v>
      </c>
      <c r="D57" s="60"/>
      <c r="E57" s="60"/>
      <c r="F57" s="60"/>
      <c r="G57" s="36"/>
      <c r="H57" s="62"/>
      <c r="I57" s="36"/>
      <c r="J57" s="39">
        <v>-1491</v>
      </c>
      <c r="K57" s="152"/>
      <c r="L57" s="39">
        <v>-1266</v>
      </c>
      <c r="M57" s="79"/>
      <c r="N57" s="39">
        <v>0</v>
      </c>
      <c r="O57" s="39"/>
      <c r="P57" s="39">
        <v>0</v>
      </c>
    </row>
    <row r="58" spans="1:16" s="71" customFormat="1" ht="19.5" customHeight="1" thickBot="1">
      <c r="A58" s="60"/>
      <c r="B58" s="60"/>
      <c r="C58" s="60"/>
      <c r="D58" s="60"/>
      <c r="E58" s="60"/>
      <c r="F58" s="60"/>
      <c r="G58" s="36"/>
      <c r="H58" s="62"/>
      <c r="I58" s="36"/>
      <c r="J58" s="180">
        <f>J37</f>
        <v>1009</v>
      </c>
      <c r="K58" s="39" t="e">
        <f>#REF!</f>
        <v>#REF!</v>
      </c>
      <c r="L58" s="180">
        <f>L37</f>
        <v>9658</v>
      </c>
      <c r="M58" s="79"/>
      <c r="N58" s="180">
        <f>N37</f>
        <v>7123</v>
      </c>
      <c r="O58" s="39"/>
      <c r="P58" s="180">
        <f>P37</f>
        <v>14033</v>
      </c>
    </row>
    <row r="59" spans="2:16" s="71" customFormat="1" ht="19.5" customHeight="1" thickTop="1">
      <c r="B59" s="60"/>
      <c r="C59" s="60"/>
      <c r="D59" s="60"/>
      <c r="E59" s="60"/>
      <c r="F59" s="60"/>
      <c r="G59" s="36"/>
      <c r="H59" s="62"/>
      <c r="I59" s="36"/>
      <c r="J59" s="79"/>
      <c r="K59" s="152"/>
      <c r="L59" s="39"/>
      <c r="M59" s="79"/>
      <c r="N59" s="39"/>
      <c r="O59" s="39"/>
      <c r="P59" s="39"/>
    </row>
    <row r="60" spans="1:16" ht="19.5" customHeight="1">
      <c r="A60" s="58" t="s">
        <v>229</v>
      </c>
      <c r="B60" s="149"/>
      <c r="C60" s="71"/>
      <c r="D60" s="71"/>
      <c r="E60" s="60"/>
      <c r="F60" s="60"/>
      <c r="G60" s="36"/>
      <c r="H60" s="62"/>
      <c r="I60" s="36"/>
      <c r="J60" s="79"/>
      <c r="K60" s="153"/>
      <c r="L60" s="39"/>
      <c r="M60" s="39"/>
      <c r="N60" s="39"/>
      <c r="O60" s="39"/>
      <c r="P60" s="39"/>
    </row>
    <row r="61" spans="1:16" s="71" customFormat="1" ht="18.75" customHeight="1" thickBot="1">
      <c r="A61" s="58"/>
      <c r="B61" s="149" t="s">
        <v>179</v>
      </c>
      <c r="C61" s="60"/>
      <c r="D61" s="60"/>
      <c r="E61" s="60"/>
      <c r="F61" s="60"/>
      <c r="G61" s="36"/>
      <c r="H61" s="62"/>
      <c r="I61" s="36"/>
      <c r="J61" s="246">
        <f>J50/J64</f>
        <v>0.00570665874278143</v>
      </c>
      <c r="K61" s="231"/>
      <c r="L61" s="246">
        <f>L50/L64</f>
        <v>0.03413739332064587</v>
      </c>
      <c r="M61" s="232"/>
      <c r="N61" s="246">
        <f>N50/N64</f>
        <v>0.017095620023722943</v>
      </c>
      <c r="O61" s="233"/>
      <c r="P61" s="246">
        <f>P50/P64</f>
        <v>0.04385298795941263</v>
      </c>
    </row>
    <row r="62" spans="1:17" s="71" customFormat="1" ht="19.5" customHeight="1" thickTop="1">
      <c r="A62" s="60"/>
      <c r="B62" s="60"/>
      <c r="C62" s="60"/>
      <c r="D62" s="60"/>
      <c r="E62" s="60"/>
      <c r="F62" s="60"/>
      <c r="G62" s="36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s="71" customFormat="1" ht="19.5" customHeight="1">
      <c r="A63" s="58" t="s">
        <v>231</v>
      </c>
      <c r="B63" s="60"/>
      <c r="C63" s="60"/>
      <c r="D63" s="60"/>
      <c r="E63" s="60"/>
      <c r="F63" s="60"/>
      <c r="G63" s="36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6" ht="19.5" customHeight="1" thickBot="1">
      <c r="B64" s="248" t="s">
        <v>230</v>
      </c>
      <c r="C64" s="71"/>
      <c r="D64" s="71"/>
      <c r="E64" s="60"/>
      <c r="F64" s="60"/>
      <c r="G64" s="36"/>
      <c r="H64" s="62"/>
      <c r="I64" s="36"/>
      <c r="J64" s="108">
        <v>410573</v>
      </c>
      <c r="K64" s="153"/>
      <c r="L64" s="108">
        <v>320001</v>
      </c>
      <c r="M64" s="39"/>
      <c r="N64" s="108">
        <f>J64</f>
        <v>410573</v>
      </c>
      <c r="O64" s="39"/>
      <c r="P64" s="108">
        <f>L64</f>
        <v>320001</v>
      </c>
    </row>
    <row r="65" spans="1:16" s="30" customFormat="1" ht="15.75" customHeight="1" thickTop="1">
      <c r="A65" s="60"/>
      <c r="B65" s="73"/>
      <c r="C65" s="60"/>
      <c r="D65" s="60"/>
      <c r="E65" s="60"/>
      <c r="F65" s="60"/>
      <c r="G65" s="36"/>
      <c r="H65" s="62"/>
      <c r="I65" s="60"/>
      <c r="J65" s="29"/>
      <c r="K65" s="39"/>
      <c r="L65" s="29"/>
      <c r="M65" s="57"/>
      <c r="N65" s="29"/>
      <c r="O65" s="39"/>
      <c r="P65" s="38"/>
    </row>
  </sheetData>
  <sheetProtection/>
  <mergeCells count="6">
    <mergeCell ref="J5:P5"/>
    <mergeCell ref="J6:L6"/>
    <mergeCell ref="N6:P6"/>
    <mergeCell ref="J45:P45"/>
    <mergeCell ref="J46:L46"/>
    <mergeCell ref="N46:P46"/>
  </mergeCells>
  <printOptions/>
  <pageMargins left="0.7086614173228347" right="0" top="0.7480314960629921" bottom="0.7480314960629921" header="0.31496062992125984" footer="0.31496062992125984"/>
  <pageSetup firstPageNumber="6" useFirstPageNumber="1" horizontalDpi="600" verticalDpi="600" orientation="portrait" paperSize="9" scale="95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66"/>
  <sheetViews>
    <sheetView tabSelected="1" zoomScale="130" zoomScaleNormal="130" zoomScalePageLayoutView="0" workbookViewId="0" topLeftCell="A55">
      <selection activeCell="J66" sqref="J66"/>
    </sheetView>
  </sheetViews>
  <sheetFormatPr defaultColWidth="9.140625" defaultRowHeight="22.5" customHeight="1"/>
  <cols>
    <col min="1" max="4" width="1.7109375" style="150" customWidth="1"/>
    <col min="5" max="5" width="14.28125" style="150" customWidth="1"/>
    <col min="6" max="6" width="16.28125" style="150" customWidth="1"/>
    <col min="7" max="7" width="1.421875" style="150" customWidth="1"/>
    <col min="8" max="8" width="8.57421875" style="150" customWidth="1"/>
    <col min="9" max="9" width="1.421875" style="150" customWidth="1"/>
    <col min="10" max="10" width="10.7109375" style="141" customWidth="1"/>
    <col min="11" max="11" width="1.421875" style="151" customWidth="1"/>
    <col min="12" max="12" width="10.7109375" style="141" customWidth="1"/>
    <col min="13" max="13" width="1.421875" style="151" customWidth="1"/>
    <col min="14" max="14" width="10.7109375" style="141" customWidth="1"/>
    <col min="15" max="15" width="1.421875" style="141" customWidth="1"/>
    <col min="16" max="16" width="10.7109375" style="141" customWidth="1"/>
    <col min="17" max="16384" width="9.140625" style="150" customWidth="1"/>
  </cols>
  <sheetData>
    <row r="1" spans="1:16" s="30" customFormat="1" ht="20.25" customHeight="1">
      <c r="A1" s="65" t="str">
        <f>'BS_3,4,5'!A1</f>
        <v>บริษัท พรพรหมเม็ททอล จำกัด (มหาชน) และบริษัทย่อย</v>
      </c>
      <c r="B1" s="29"/>
      <c r="C1" s="29"/>
      <c r="D1" s="29"/>
      <c r="E1" s="29"/>
      <c r="F1" s="29"/>
      <c r="G1" s="29"/>
      <c r="H1" s="29"/>
      <c r="I1" s="29"/>
      <c r="J1" s="29"/>
      <c r="K1" s="103"/>
      <c r="L1" s="29"/>
      <c r="M1" s="103"/>
      <c r="N1" s="107"/>
      <c r="O1" s="27" t="s">
        <v>90</v>
      </c>
      <c r="P1" s="107"/>
    </row>
    <row r="2" spans="1:16" s="30" customFormat="1" ht="20.25" customHeight="1">
      <c r="A2" s="6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103"/>
      <c r="L2" s="29"/>
      <c r="M2" s="103"/>
      <c r="N2" s="29"/>
      <c r="O2" s="229" t="s">
        <v>91</v>
      </c>
      <c r="P2" s="107"/>
    </row>
    <row r="3" spans="1:16" s="30" customFormat="1" ht="24.75" customHeight="1">
      <c r="A3" s="123" t="s">
        <v>212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s="30" customFormat="1" ht="19.5" customHeight="1">
      <c r="A4" s="60"/>
      <c r="B4" s="29"/>
      <c r="C4" s="29"/>
      <c r="D4" s="29"/>
      <c r="E4" s="29"/>
      <c r="F4" s="29"/>
      <c r="G4" s="29"/>
      <c r="H4" s="29"/>
      <c r="I4" s="29"/>
      <c r="J4" s="39"/>
      <c r="K4" s="39"/>
      <c r="L4" s="39"/>
      <c r="M4" s="29"/>
      <c r="N4" s="39"/>
      <c r="O4" s="39"/>
      <c r="P4" s="39"/>
    </row>
    <row r="5" spans="1:16" s="30" customFormat="1" ht="19.5" customHeight="1">
      <c r="A5" s="60"/>
      <c r="B5" s="29"/>
      <c r="C5" s="29"/>
      <c r="D5" s="29"/>
      <c r="E5" s="29"/>
      <c r="F5" s="29"/>
      <c r="G5" s="29"/>
      <c r="H5" s="29"/>
      <c r="I5" s="29"/>
      <c r="J5" s="249" t="s">
        <v>44</v>
      </c>
      <c r="K5" s="249"/>
      <c r="L5" s="249"/>
      <c r="M5" s="249"/>
      <c r="N5" s="249"/>
      <c r="O5" s="249"/>
      <c r="P5" s="249"/>
    </row>
    <row r="6" spans="1:16" s="30" customFormat="1" ht="19.5" customHeight="1">
      <c r="A6" s="60"/>
      <c r="B6" s="29"/>
      <c r="C6" s="29"/>
      <c r="D6" s="29"/>
      <c r="E6" s="29"/>
      <c r="F6" s="29"/>
      <c r="G6" s="29"/>
      <c r="H6" s="29"/>
      <c r="I6" s="29"/>
      <c r="J6" s="250" t="s">
        <v>97</v>
      </c>
      <c r="K6" s="250"/>
      <c r="L6" s="250"/>
      <c r="M6" s="127"/>
      <c r="N6" s="250" t="s">
        <v>98</v>
      </c>
      <c r="O6" s="250"/>
      <c r="P6" s="250"/>
    </row>
    <row r="7" spans="1:16" s="30" customFormat="1" ht="19.5" customHeight="1">
      <c r="A7" s="60"/>
      <c r="B7" s="29"/>
      <c r="C7" s="29"/>
      <c r="D7" s="29"/>
      <c r="E7" s="29"/>
      <c r="F7" s="29"/>
      <c r="G7" s="29"/>
      <c r="H7" s="105" t="s">
        <v>1</v>
      </c>
      <c r="I7" s="29"/>
      <c r="J7" s="174" t="s">
        <v>194</v>
      </c>
      <c r="K7" s="175"/>
      <c r="L7" s="174" t="s">
        <v>183</v>
      </c>
      <c r="M7" s="176"/>
      <c r="N7" s="174" t="s">
        <v>194</v>
      </c>
      <c r="O7" s="177"/>
      <c r="P7" s="174" t="s">
        <v>183</v>
      </c>
    </row>
    <row r="8" spans="1:16" s="71" customFormat="1" ht="19.5" customHeight="1">
      <c r="A8" s="67" t="s">
        <v>29</v>
      </c>
      <c r="B8" s="29"/>
      <c r="C8" s="29"/>
      <c r="D8" s="29"/>
      <c r="E8" s="29"/>
      <c r="F8" s="29"/>
      <c r="G8" s="29"/>
      <c r="H8" s="121"/>
      <c r="I8" s="79"/>
      <c r="J8" s="79"/>
      <c r="K8" s="152"/>
      <c r="L8" s="79"/>
      <c r="M8" s="79"/>
      <c r="N8" s="79"/>
      <c r="O8" s="79"/>
      <c r="P8" s="79"/>
    </row>
    <row r="9" spans="1:16" s="71" customFormat="1" ht="19.5" customHeight="1">
      <c r="A9" s="41" t="s">
        <v>30</v>
      </c>
      <c r="B9" s="29"/>
      <c r="C9" s="29"/>
      <c r="D9" s="29"/>
      <c r="E9" s="29"/>
      <c r="F9" s="29"/>
      <c r="G9" s="29"/>
      <c r="H9" s="238">
        <v>3</v>
      </c>
      <c r="I9" s="79"/>
      <c r="J9" s="79">
        <v>676926</v>
      </c>
      <c r="K9" s="152"/>
      <c r="L9" s="79">
        <v>659846</v>
      </c>
      <c r="M9" s="79"/>
      <c r="N9" s="79">
        <v>614293</v>
      </c>
      <c r="O9" s="79"/>
      <c r="P9" s="79">
        <v>607343</v>
      </c>
    </row>
    <row r="10" spans="1:16" s="71" customFormat="1" ht="19.5" customHeight="1">
      <c r="A10" s="41" t="s">
        <v>238</v>
      </c>
      <c r="B10" s="29"/>
      <c r="C10" s="29"/>
      <c r="D10" s="29"/>
      <c r="E10" s="29"/>
      <c r="F10" s="29"/>
      <c r="G10" s="29"/>
      <c r="H10" s="238"/>
      <c r="I10" s="79"/>
      <c r="J10" s="79">
        <v>34241</v>
      </c>
      <c r="K10" s="152"/>
      <c r="L10" s="39">
        <v>0</v>
      </c>
      <c r="M10" s="79"/>
      <c r="N10" s="39">
        <v>0</v>
      </c>
      <c r="O10" s="79"/>
      <c r="P10" s="39">
        <v>0</v>
      </c>
    </row>
    <row r="11" spans="1:16" s="71" customFormat="1" ht="19.5" customHeight="1">
      <c r="A11" s="41" t="s">
        <v>149</v>
      </c>
      <c r="B11" s="29"/>
      <c r="C11" s="29"/>
      <c r="D11" s="29"/>
      <c r="E11" s="29"/>
      <c r="F11" s="29"/>
      <c r="G11" s="29"/>
      <c r="H11" s="240"/>
      <c r="I11" s="79"/>
      <c r="J11" s="79">
        <f>2076+2795</f>
        <v>4871</v>
      </c>
      <c r="K11" s="152"/>
      <c r="L11" s="129">
        <v>3722</v>
      </c>
      <c r="M11" s="79"/>
      <c r="N11" s="79">
        <v>1982</v>
      </c>
      <c r="O11" s="79"/>
      <c r="P11" s="129">
        <v>2649</v>
      </c>
    </row>
    <row r="12" spans="1:16" s="71" customFormat="1" ht="19.5" customHeight="1">
      <c r="A12" s="41" t="s">
        <v>147</v>
      </c>
      <c r="B12" s="41"/>
      <c r="C12" s="60"/>
      <c r="D12" s="60"/>
      <c r="E12" s="60"/>
      <c r="F12" s="60"/>
      <c r="G12" s="36"/>
      <c r="H12" s="240"/>
      <c r="I12" s="36"/>
      <c r="J12" s="79">
        <v>20009</v>
      </c>
      <c r="K12" s="152"/>
      <c r="L12" s="79">
        <v>10133</v>
      </c>
      <c r="M12" s="79"/>
      <c r="N12" s="79">
        <v>18692</v>
      </c>
      <c r="O12" s="79"/>
      <c r="P12" s="79">
        <v>9913</v>
      </c>
    </row>
    <row r="13" spans="1:16" s="71" customFormat="1" ht="19.5" customHeight="1">
      <c r="A13" s="41" t="s">
        <v>31</v>
      </c>
      <c r="B13" s="29"/>
      <c r="C13" s="29"/>
      <c r="D13" s="29"/>
      <c r="E13" s="29"/>
      <c r="F13" s="29"/>
      <c r="G13" s="29"/>
      <c r="H13" s="238">
        <v>3</v>
      </c>
      <c r="I13" s="79"/>
      <c r="J13" s="79">
        <v>12555</v>
      </c>
      <c r="K13" s="152"/>
      <c r="L13" s="79">
        <v>2046</v>
      </c>
      <c r="M13" s="79"/>
      <c r="N13" s="79">
        <v>3262</v>
      </c>
      <c r="O13" s="79"/>
      <c r="P13" s="79">
        <v>2125</v>
      </c>
    </row>
    <row r="14" spans="1:16" s="71" customFormat="1" ht="19.5" customHeight="1">
      <c r="A14" s="67" t="s">
        <v>32</v>
      </c>
      <c r="B14" s="29"/>
      <c r="C14" s="29"/>
      <c r="D14" s="29"/>
      <c r="E14" s="29"/>
      <c r="F14" s="29"/>
      <c r="G14" s="29"/>
      <c r="H14" s="240"/>
      <c r="I14" s="79"/>
      <c r="J14" s="104">
        <f>SUM(J9:J13)</f>
        <v>748602</v>
      </c>
      <c r="K14" s="39">
        <f>SUM(K9:K13)</f>
        <v>0</v>
      </c>
      <c r="L14" s="104">
        <f>SUM(L9:L13)</f>
        <v>675747</v>
      </c>
      <c r="M14" s="79"/>
      <c r="N14" s="104">
        <f>SUM(N9:N13)</f>
        <v>638229</v>
      </c>
      <c r="O14" s="79"/>
      <c r="P14" s="104">
        <f>SUM(P9:P13)</f>
        <v>622030</v>
      </c>
    </row>
    <row r="15" spans="1:16" s="71" customFormat="1" ht="19.5" customHeight="1">
      <c r="A15" s="58"/>
      <c r="B15" s="60"/>
      <c r="C15" s="60"/>
      <c r="D15" s="60"/>
      <c r="E15" s="60"/>
      <c r="F15" s="60"/>
      <c r="G15" s="36"/>
      <c r="H15" s="62"/>
      <c r="I15" s="36"/>
      <c r="J15" s="39"/>
      <c r="K15" s="39"/>
      <c r="L15" s="39"/>
      <c r="M15" s="39"/>
      <c r="N15" s="39"/>
      <c r="O15" s="79"/>
      <c r="P15" s="39"/>
    </row>
    <row r="16" spans="1:16" s="71" customFormat="1" ht="19.5" customHeight="1">
      <c r="A16" s="58" t="s">
        <v>33</v>
      </c>
      <c r="B16" s="58"/>
      <c r="C16" s="60"/>
      <c r="D16" s="60"/>
      <c r="E16" s="60"/>
      <c r="F16" s="60"/>
      <c r="G16" s="36"/>
      <c r="H16" s="240"/>
      <c r="I16" s="36"/>
      <c r="J16" s="79"/>
      <c r="K16" s="152"/>
      <c r="L16" s="79"/>
      <c r="M16" s="79"/>
      <c r="N16" s="79"/>
      <c r="O16" s="79"/>
      <c r="P16" s="79"/>
    </row>
    <row r="17" spans="1:16" s="71" customFormat="1" ht="19.5" customHeight="1">
      <c r="A17" s="41" t="s">
        <v>34</v>
      </c>
      <c r="B17" s="60"/>
      <c r="C17" s="60"/>
      <c r="D17" s="60"/>
      <c r="E17" s="60"/>
      <c r="F17" s="60"/>
      <c r="G17" s="36"/>
      <c r="H17" s="238">
        <v>3</v>
      </c>
      <c r="I17" s="36"/>
      <c r="J17" s="79">
        <v>587187</v>
      </c>
      <c r="K17" s="152"/>
      <c r="L17" s="79">
        <v>553833</v>
      </c>
      <c r="M17" s="79"/>
      <c r="N17" s="79">
        <v>526400</v>
      </c>
      <c r="O17" s="79"/>
      <c r="P17" s="79">
        <v>509402</v>
      </c>
    </row>
    <row r="18" spans="1:16" s="71" customFormat="1" ht="19.5" customHeight="1">
      <c r="A18" s="41" t="s">
        <v>237</v>
      </c>
      <c r="B18" s="60"/>
      <c r="C18" s="60"/>
      <c r="D18" s="60"/>
      <c r="E18" s="60"/>
      <c r="F18" s="60"/>
      <c r="G18" s="36"/>
      <c r="H18" s="238"/>
      <c r="I18" s="36"/>
      <c r="J18" s="79">
        <v>30944</v>
      </c>
      <c r="K18" s="152"/>
      <c r="L18" s="39">
        <v>0</v>
      </c>
      <c r="M18" s="79"/>
      <c r="N18" s="39">
        <v>0</v>
      </c>
      <c r="O18" s="79"/>
      <c r="P18" s="39">
        <v>0</v>
      </c>
    </row>
    <row r="19" spans="1:16" s="71" customFormat="1" ht="19.5" customHeight="1">
      <c r="A19" s="41" t="s">
        <v>133</v>
      </c>
      <c r="B19" s="60"/>
      <c r="C19" s="60"/>
      <c r="D19" s="60"/>
      <c r="E19" s="60"/>
      <c r="F19" s="60"/>
      <c r="G19" s="36"/>
      <c r="H19" s="238"/>
      <c r="I19" s="36"/>
      <c r="J19" s="79">
        <f>10772+1821</f>
        <v>12593</v>
      </c>
      <c r="K19" s="152"/>
      <c r="L19" s="129">
        <v>12543</v>
      </c>
      <c r="M19" s="79"/>
      <c r="N19" s="79">
        <v>10772</v>
      </c>
      <c r="O19" s="79"/>
      <c r="P19" s="79">
        <v>11987</v>
      </c>
    </row>
    <row r="20" spans="1:16" s="71" customFormat="1" ht="19.5" customHeight="1">
      <c r="A20" s="41" t="s">
        <v>202</v>
      </c>
      <c r="B20" s="41"/>
      <c r="C20" s="60"/>
      <c r="D20" s="60"/>
      <c r="E20" s="60"/>
      <c r="F20" s="60"/>
      <c r="G20" s="36"/>
      <c r="H20" s="240"/>
      <c r="I20" s="36"/>
      <c r="J20" s="79">
        <v>22429</v>
      </c>
      <c r="K20" s="152"/>
      <c r="L20" s="79">
        <v>22540</v>
      </c>
      <c r="M20" s="79"/>
      <c r="N20" s="79">
        <v>19220</v>
      </c>
      <c r="O20" s="79"/>
      <c r="P20" s="79">
        <v>20916</v>
      </c>
    </row>
    <row r="21" spans="1:16" s="71" customFormat="1" ht="19.5" customHeight="1">
      <c r="A21" s="41" t="s">
        <v>51</v>
      </c>
      <c r="B21" s="41"/>
      <c r="C21" s="60"/>
      <c r="D21" s="60"/>
      <c r="E21" s="60"/>
      <c r="F21" s="60"/>
      <c r="G21" s="36"/>
      <c r="H21" s="238">
        <v>3</v>
      </c>
      <c r="I21" s="36"/>
      <c r="J21" s="79">
        <v>69886</v>
      </c>
      <c r="K21" s="152"/>
      <c r="L21" s="79">
        <v>50558</v>
      </c>
      <c r="M21" s="79"/>
      <c r="N21" s="79">
        <v>42981</v>
      </c>
      <c r="O21" s="79"/>
      <c r="P21" s="79">
        <v>40746</v>
      </c>
    </row>
    <row r="22" spans="1:16" s="71" customFormat="1" ht="19.5" customHeight="1">
      <c r="A22" s="41" t="s">
        <v>63</v>
      </c>
      <c r="B22" s="41"/>
      <c r="C22" s="60"/>
      <c r="D22" s="60"/>
      <c r="E22" s="60"/>
      <c r="F22" s="60"/>
      <c r="G22" s="36"/>
      <c r="H22" s="240">
        <v>3</v>
      </c>
      <c r="I22" s="36"/>
      <c r="J22" s="79">
        <v>8068</v>
      </c>
      <c r="K22" s="152"/>
      <c r="L22" s="79">
        <v>9265</v>
      </c>
      <c r="M22" s="79"/>
      <c r="N22" s="79">
        <v>4229</v>
      </c>
      <c r="O22" s="79"/>
      <c r="P22" s="79">
        <v>6445</v>
      </c>
    </row>
    <row r="23" spans="1:16" s="71" customFormat="1" ht="19.5" customHeight="1">
      <c r="A23" s="58" t="s">
        <v>35</v>
      </c>
      <c r="B23" s="58"/>
      <c r="C23" s="58"/>
      <c r="D23" s="60"/>
      <c r="E23" s="60"/>
      <c r="F23" s="60"/>
      <c r="G23" s="36"/>
      <c r="H23" s="62"/>
      <c r="I23" s="36"/>
      <c r="J23" s="104">
        <f>SUM(J17:J22)</f>
        <v>731107</v>
      </c>
      <c r="K23" s="39">
        <f>SUM(K17:K22)</f>
        <v>0</v>
      </c>
      <c r="L23" s="104">
        <f>SUM(L17:L22)</f>
        <v>648739</v>
      </c>
      <c r="M23" s="39"/>
      <c r="N23" s="104">
        <f>SUM(N17:N22)</f>
        <v>603602</v>
      </c>
      <c r="O23" s="79"/>
      <c r="P23" s="104">
        <f>SUM(P17:P22)</f>
        <v>589496</v>
      </c>
    </row>
    <row r="24" spans="1:16" s="71" customFormat="1" ht="19.5" customHeight="1">
      <c r="A24" s="58"/>
      <c r="B24" s="60"/>
      <c r="C24" s="60"/>
      <c r="D24" s="60"/>
      <c r="E24" s="60"/>
      <c r="F24" s="60"/>
      <c r="G24" s="36"/>
      <c r="H24" s="62"/>
      <c r="I24" s="36"/>
      <c r="J24" s="39"/>
      <c r="K24" s="39"/>
      <c r="L24" s="39"/>
      <c r="M24" s="39"/>
      <c r="N24" s="39"/>
      <c r="O24" s="79"/>
      <c r="P24" s="39"/>
    </row>
    <row r="25" spans="1:16" s="71" customFormat="1" ht="19.5" customHeight="1">
      <c r="A25" s="58" t="s">
        <v>76</v>
      </c>
      <c r="B25" s="60"/>
      <c r="C25" s="60"/>
      <c r="D25" s="60"/>
      <c r="E25" s="60"/>
      <c r="F25" s="60"/>
      <c r="G25" s="36"/>
      <c r="H25" s="62"/>
      <c r="I25" s="36"/>
      <c r="J25" s="39">
        <f>J14-J23</f>
        <v>17495</v>
      </c>
      <c r="K25" s="39">
        <f>K14-K23</f>
        <v>0</v>
      </c>
      <c r="L25" s="39">
        <f>L14-L23</f>
        <v>27008</v>
      </c>
      <c r="M25" s="39"/>
      <c r="N25" s="39">
        <f>N14-N23</f>
        <v>34627</v>
      </c>
      <c r="O25" s="79"/>
      <c r="P25" s="39">
        <f>P14-P23</f>
        <v>32534</v>
      </c>
    </row>
    <row r="26" spans="1:16" s="71" customFormat="1" ht="19.5" customHeight="1">
      <c r="A26" s="58"/>
      <c r="B26" s="60"/>
      <c r="C26" s="60"/>
      <c r="D26" s="60"/>
      <c r="E26" s="60"/>
      <c r="F26" s="60"/>
      <c r="G26" s="36"/>
      <c r="H26" s="62"/>
      <c r="I26" s="36"/>
      <c r="J26" s="39"/>
      <c r="K26" s="39"/>
      <c r="L26" s="39"/>
      <c r="M26" s="39"/>
      <c r="N26" s="39"/>
      <c r="O26" s="79"/>
      <c r="P26" s="39"/>
    </row>
    <row r="27" spans="1:16" s="71" customFormat="1" ht="19.5" customHeight="1">
      <c r="A27" s="67" t="s">
        <v>77</v>
      </c>
      <c r="B27" s="60"/>
      <c r="C27" s="60"/>
      <c r="D27" s="60"/>
      <c r="E27" s="60"/>
      <c r="F27" s="60"/>
      <c r="G27" s="36"/>
      <c r="H27" s="226"/>
      <c r="I27" s="36"/>
      <c r="J27" s="105">
        <v>6773</v>
      </c>
      <c r="K27" s="152"/>
      <c r="L27" s="34">
        <v>5984</v>
      </c>
      <c r="M27" s="39"/>
      <c r="N27" s="34">
        <v>7066</v>
      </c>
      <c r="O27" s="39"/>
      <c r="P27" s="34">
        <v>6647</v>
      </c>
    </row>
    <row r="28" spans="1:16" s="71" customFormat="1" ht="19.5" customHeight="1">
      <c r="A28" s="58"/>
      <c r="B28" s="60"/>
      <c r="C28" s="60"/>
      <c r="D28" s="60"/>
      <c r="E28" s="60"/>
      <c r="F28" s="60"/>
      <c r="G28" s="36"/>
      <c r="H28" s="62"/>
      <c r="I28" s="36"/>
      <c r="J28" s="39"/>
      <c r="K28" s="39"/>
      <c r="L28" s="39"/>
      <c r="M28" s="39"/>
      <c r="N28" s="39"/>
      <c r="O28" s="79"/>
      <c r="P28" s="39"/>
    </row>
    <row r="29" spans="1:16" s="71" customFormat="1" ht="19.5" customHeight="1">
      <c r="A29" s="67" t="s">
        <v>120</v>
      </c>
      <c r="B29" s="60"/>
      <c r="C29" s="60"/>
      <c r="D29" s="60"/>
      <c r="E29" s="60"/>
      <c r="F29" s="60"/>
      <c r="G29" s="36"/>
      <c r="H29" s="62"/>
      <c r="I29" s="36"/>
      <c r="J29" s="39">
        <f>J25-J27</f>
        <v>10722</v>
      </c>
      <c r="K29" s="39">
        <f>K25-K27</f>
        <v>0</v>
      </c>
      <c r="L29" s="39">
        <f>L25-L27</f>
        <v>21024</v>
      </c>
      <c r="M29" s="39"/>
      <c r="N29" s="39">
        <f>N25-N27</f>
        <v>27561</v>
      </c>
      <c r="O29" s="79"/>
      <c r="P29" s="39">
        <f>P25-P27</f>
        <v>25887</v>
      </c>
    </row>
    <row r="30" spans="1:16" s="71" customFormat="1" ht="19.5" customHeight="1">
      <c r="A30" s="58"/>
      <c r="B30" s="60"/>
      <c r="C30" s="60"/>
      <c r="D30" s="60"/>
      <c r="E30" s="60"/>
      <c r="F30" s="60"/>
      <c r="G30" s="36"/>
      <c r="H30" s="62"/>
      <c r="I30" s="36"/>
      <c r="J30" s="39"/>
      <c r="K30" s="39"/>
      <c r="L30" s="39"/>
      <c r="M30" s="39"/>
      <c r="N30" s="39"/>
      <c r="O30" s="79"/>
      <c r="P30" s="39"/>
    </row>
    <row r="31" spans="1:16" s="71" customFormat="1" ht="19.5" customHeight="1">
      <c r="A31" s="178" t="s">
        <v>200</v>
      </c>
      <c r="B31" s="60"/>
      <c r="C31" s="60"/>
      <c r="D31" s="60"/>
      <c r="E31" s="60"/>
      <c r="F31" s="60"/>
      <c r="G31" s="36"/>
      <c r="H31" s="62"/>
      <c r="I31" s="36"/>
      <c r="J31" s="39"/>
      <c r="K31" s="152"/>
      <c r="L31" s="39"/>
      <c r="M31" s="79"/>
      <c r="N31" s="39"/>
      <c r="O31" s="39"/>
      <c r="P31" s="39"/>
    </row>
    <row r="32" spans="1:16" s="71" customFormat="1" ht="19.5" customHeight="1">
      <c r="A32" s="137" t="s">
        <v>233</v>
      </c>
      <c r="B32" s="60"/>
      <c r="C32" s="60"/>
      <c r="D32" s="60"/>
      <c r="E32" s="60"/>
      <c r="F32" s="60"/>
      <c r="G32" s="36"/>
      <c r="H32" s="62"/>
      <c r="I32" s="36"/>
      <c r="J32" s="39"/>
      <c r="K32" s="152"/>
      <c r="L32" s="39"/>
      <c r="M32" s="79"/>
      <c r="N32" s="39"/>
      <c r="O32" s="39"/>
      <c r="P32" s="39"/>
    </row>
    <row r="33" spans="1:16" s="71" customFormat="1" ht="19.5" customHeight="1">
      <c r="A33" s="137" t="s">
        <v>132</v>
      </c>
      <c r="B33" s="60" t="s">
        <v>234</v>
      </c>
      <c r="C33" s="60"/>
      <c r="D33" s="60"/>
      <c r="E33" s="60"/>
      <c r="F33" s="60"/>
      <c r="G33" s="36"/>
      <c r="H33" s="62"/>
      <c r="I33" s="36"/>
      <c r="J33" s="39"/>
      <c r="K33" s="152"/>
      <c r="L33" s="39"/>
      <c r="M33" s="79"/>
      <c r="N33" s="39"/>
      <c r="O33" s="39"/>
      <c r="P33" s="39"/>
    </row>
    <row r="34" spans="1:16" s="71" customFormat="1" ht="19.5" customHeight="1">
      <c r="A34" s="137"/>
      <c r="B34" s="60" t="s">
        <v>8</v>
      </c>
      <c r="C34" s="60" t="s">
        <v>235</v>
      </c>
      <c r="D34" s="60"/>
      <c r="E34" s="60"/>
      <c r="F34" s="60"/>
      <c r="G34" s="36"/>
      <c r="H34" s="62"/>
      <c r="I34" s="36"/>
      <c r="J34" s="39"/>
      <c r="K34" s="152"/>
      <c r="L34" s="39"/>
      <c r="M34" s="79"/>
      <c r="N34" s="39"/>
      <c r="O34" s="39"/>
      <c r="P34" s="39"/>
    </row>
    <row r="35" spans="1:16" s="71" customFormat="1" ht="19.5" customHeight="1">
      <c r="A35" s="179"/>
      <c r="B35" s="60"/>
      <c r="C35" s="60" t="s">
        <v>236</v>
      </c>
      <c r="D35" s="60"/>
      <c r="E35" s="60"/>
      <c r="F35" s="60"/>
      <c r="G35" s="36"/>
      <c r="H35" s="62"/>
      <c r="I35" s="36"/>
      <c r="J35" s="105">
        <v>321</v>
      </c>
      <c r="K35" s="152"/>
      <c r="L35" s="105">
        <v>0</v>
      </c>
      <c r="M35" s="79"/>
      <c r="N35" s="105">
        <v>208</v>
      </c>
      <c r="O35" s="39"/>
      <c r="P35" s="105">
        <v>0</v>
      </c>
    </row>
    <row r="36" spans="1:16" s="71" customFormat="1" ht="19.5" customHeight="1">
      <c r="A36" s="58"/>
      <c r="B36" s="60"/>
      <c r="C36" s="60"/>
      <c r="D36" s="60"/>
      <c r="E36" s="60"/>
      <c r="F36" s="60"/>
      <c r="G36" s="36"/>
      <c r="H36" s="62"/>
      <c r="I36" s="36"/>
      <c r="J36" s="39"/>
      <c r="K36" s="39"/>
      <c r="L36" s="39"/>
      <c r="M36" s="39"/>
      <c r="N36" s="39"/>
      <c r="O36" s="79"/>
      <c r="P36" s="39"/>
    </row>
    <row r="37" spans="1:16" s="71" customFormat="1" ht="21.75" customHeight="1" thickBot="1">
      <c r="A37" s="178" t="s">
        <v>197</v>
      </c>
      <c r="B37" s="60"/>
      <c r="C37" s="60"/>
      <c r="D37" s="60"/>
      <c r="E37" s="60"/>
      <c r="F37" s="60"/>
      <c r="G37" s="36"/>
      <c r="H37" s="62"/>
      <c r="I37" s="36"/>
      <c r="J37" s="108">
        <f>J29+J35</f>
        <v>11043</v>
      </c>
      <c r="K37" s="152"/>
      <c r="L37" s="108">
        <f>L29+L35</f>
        <v>21024</v>
      </c>
      <c r="M37" s="79"/>
      <c r="N37" s="108">
        <f>N29+N35</f>
        <v>27769</v>
      </c>
      <c r="O37" s="39"/>
      <c r="P37" s="108">
        <f>P29+P35</f>
        <v>25887</v>
      </c>
    </row>
    <row r="38" spans="1:16" s="71" customFormat="1" ht="9.75" customHeight="1" thickTop="1">
      <c r="A38" s="60"/>
      <c r="B38" s="60"/>
      <c r="C38" s="60"/>
      <c r="D38" s="60"/>
      <c r="E38" s="60"/>
      <c r="F38" s="60"/>
      <c r="G38" s="36"/>
      <c r="H38" s="62"/>
      <c r="I38" s="36"/>
      <c r="J38" s="39"/>
      <c r="K38" s="152"/>
      <c r="L38" s="39"/>
      <c r="M38" s="79"/>
      <c r="N38" s="39"/>
      <c r="O38" s="39"/>
      <c r="P38" s="39"/>
    </row>
    <row r="39" spans="1:16" s="71" customFormat="1" ht="19.5" customHeight="1">
      <c r="A39" s="179"/>
      <c r="B39" s="60"/>
      <c r="C39" s="60"/>
      <c r="D39" s="60"/>
      <c r="E39" s="60"/>
      <c r="F39" s="60"/>
      <c r="G39" s="36"/>
      <c r="H39" s="62"/>
      <c r="I39" s="36"/>
      <c r="J39" s="39"/>
      <c r="K39" s="152"/>
      <c r="L39" s="39"/>
      <c r="M39" s="79"/>
      <c r="N39" s="39"/>
      <c r="O39" s="39"/>
      <c r="P39" s="39"/>
    </row>
    <row r="40" spans="1:16" s="71" customFormat="1" ht="19.5" customHeight="1">
      <c r="A40" s="179"/>
      <c r="B40" s="60"/>
      <c r="C40" s="60"/>
      <c r="D40" s="60"/>
      <c r="E40" s="60"/>
      <c r="F40" s="60"/>
      <c r="G40" s="36"/>
      <c r="H40" s="62"/>
      <c r="I40" s="36"/>
      <c r="J40" s="39"/>
      <c r="K40" s="152"/>
      <c r="L40" s="39"/>
      <c r="M40" s="79"/>
      <c r="N40" s="39"/>
      <c r="O40" s="39"/>
      <c r="P40" s="39"/>
    </row>
    <row r="41" spans="1:16" s="71" customFormat="1" ht="19.5" customHeight="1">
      <c r="A41" s="179"/>
      <c r="B41" s="60"/>
      <c r="C41" s="60"/>
      <c r="D41" s="60"/>
      <c r="E41" s="60"/>
      <c r="F41" s="60"/>
      <c r="G41" s="36"/>
      <c r="H41" s="62"/>
      <c r="I41" s="36"/>
      <c r="J41" s="39"/>
      <c r="K41" s="152"/>
      <c r="L41" s="39"/>
      <c r="M41" s="79"/>
      <c r="N41" s="39"/>
      <c r="O41" s="39"/>
      <c r="P41" s="39"/>
    </row>
    <row r="42" spans="1:16" s="30" customFormat="1" ht="20.25" customHeight="1">
      <c r="A42" s="65" t="str">
        <f>A1</f>
        <v>บริษัท พรพรหมเม็ททอล จำกัด (มหาชน) และบริษัทย่อย</v>
      </c>
      <c r="B42" s="29"/>
      <c r="C42" s="29"/>
      <c r="D42" s="29"/>
      <c r="E42" s="29"/>
      <c r="F42" s="29"/>
      <c r="G42" s="29"/>
      <c r="H42" s="29"/>
      <c r="I42" s="29"/>
      <c r="J42" s="29"/>
      <c r="K42" s="103"/>
      <c r="L42" s="29"/>
      <c r="M42" s="103"/>
      <c r="N42" s="107"/>
      <c r="O42" s="27" t="s">
        <v>90</v>
      </c>
      <c r="P42" s="107"/>
    </row>
    <row r="43" spans="1:16" s="30" customFormat="1" ht="20.25" customHeight="1">
      <c r="A43" s="65" t="s">
        <v>72</v>
      </c>
      <c r="B43" s="29"/>
      <c r="C43" s="29"/>
      <c r="D43" s="29"/>
      <c r="E43" s="29"/>
      <c r="F43" s="29"/>
      <c r="G43" s="29"/>
      <c r="H43" s="29"/>
      <c r="I43" s="29"/>
      <c r="J43" s="29"/>
      <c r="K43" s="103"/>
      <c r="L43" s="29"/>
      <c r="M43" s="103"/>
      <c r="N43" s="29"/>
      <c r="O43" s="229" t="s">
        <v>91</v>
      </c>
      <c r="P43" s="107"/>
    </row>
    <row r="44" spans="1:16" s="30" customFormat="1" ht="24.75" customHeight="1">
      <c r="A44" s="123" t="str">
        <f>A3</f>
        <v>สำหรับงวดหกเดือนสิ้นสุดวันที่ 30 มิถุนายน 2560 และ 2559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1:16" s="30" customFormat="1" ht="19.5" customHeight="1">
      <c r="A45" s="60"/>
      <c r="B45" s="29"/>
      <c r="C45" s="29"/>
      <c r="D45" s="29"/>
      <c r="E45" s="29"/>
      <c r="F45" s="29"/>
      <c r="G45" s="29"/>
      <c r="H45" s="29"/>
      <c r="I45" s="29"/>
      <c r="J45" s="39"/>
      <c r="K45" s="39"/>
      <c r="L45" s="39"/>
      <c r="M45" s="29"/>
      <c r="N45" s="39"/>
      <c r="O45" s="39"/>
      <c r="P45" s="39"/>
    </row>
    <row r="46" spans="1:16" s="30" customFormat="1" ht="19.5" customHeight="1">
      <c r="A46" s="60"/>
      <c r="B46" s="29"/>
      <c r="C46" s="29"/>
      <c r="D46" s="29"/>
      <c r="E46" s="29"/>
      <c r="F46" s="29"/>
      <c r="G46" s="29"/>
      <c r="H46" s="29"/>
      <c r="I46" s="29"/>
      <c r="J46" s="249" t="s">
        <v>44</v>
      </c>
      <c r="K46" s="249"/>
      <c r="L46" s="249"/>
      <c r="M46" s="249"/>
      <c r="N46" s="249"/>
      <c r="O46" s="249"/>
      <c r="P46" s="249"/>
    </row>
    <row r="47" spans="1:16" s="30" customFormat="1" ht="19.5" customHeight="1">
      <c r="A47" s="60"/>
      <c r="B47" s="29"/>
      <c r="C47" s="29"/>
      <c r="D47" s="29"/>
      <c r="E47" s="29"/>
      <c r="F47" s="29"/>
      <c r="G47" s="29"/>
      <c r="H47" s="29"/>
      <c r="I47" s="29"/>
      <c r="J47" s="250" t="s">
        <v>97</v>
      </c>
      <c r="K47" s="250"/>
      <c r="L47" s="250"/>
      <c r="M47" s="127"/>
      <c r="N47" s="250" t="s">
        <v>98</v>
      </c>
      <c r="O47" s="250"/>
      <c r="P47" s="250"/>
    </row>
    <row r="48" spans="1:16" s="30" customFormat="1" ht="19.5" customHeight="1">
      <c r="A48" s="60"/>
      <c r="B48" s="29"/>
      <c r="C48" s="29"/>
      <c r="D48" s="29"/>
      <c r="E48" s="29"/>
      <c r="F48" s="29"/>
      <c r="G48" s="29"/>
      <c r="H48" s="29"/>
      <c r="I48" s="29"/>
      <c r="J48" s="230" t="str">
        <f>J7</f>
        <v>2560</v>
      </c>
      <c r="K48" s="175"/>
      <c r="L48" s="230" t="str">
        <f>L7</f>
        <v>2559</v>
      </c>
      <c r="M48" s="176"/>
      <c r="N48" s="230" t="str">
        <f>N7</f>
        <v>2560</v>
      </c>
      <c r="O48" s="175"/>
      <c r="P48" s="230" t="str">
        <f>P7</f>
        <v>2559</v>
      </c>
    </row>
    <row r="49" spans="1:16" s="71" customFormat="1" ht="19.5" customHeight="1">
      <c r="A49" s="60" t="s">
        <v>176</v>
      </c>
      <c r="B49" s="60"/>
      <c r="C49" s="60"/>
      <c r="D49" s="60"/>
      <c r="E49" s="60"/>
      <c r="F49" s="60"/>
      <c r="G49" s="36"/>
      <c r="H49" s="29"/>
      <c r="I49" s="36"/>
      <c r="J49" s="39"/>
      <c r="K49" s="152"/>
      <c r="L49" s="39"/>
      <c r="M49" s="79"/>
      <c r="N49" s="39"/>
      <c r="O49" s="39"/>
      <c r="P49" s="39"/>
    </row>
    <row r="50" spans="2:16" s="71" customFormat="1" ht="19.5" customHeight="1">
      <c r="B50" s="60" t="s">
        <v>126</v>
      </c>
      <c r="C50" s="60"/>
      <c r="D50" s="60"/>
      <c r="E50" s="60"/>
      <c r="F50" s="60"/>
      <c r="G50" s="36"/>
      <c r="H50" s="62"/>
      <c r="I50" s="36"/>
      <c r="J50" s="79"/>
      <c r="K50" s="152"/>
      <c r="L50" s="39"/>
      <c r="M50" s="79"/>
      <c r="N50" s="39"/>
      <c r="O50" s="39"/>
      <c r="P50" s="39"/>
    </row>
    <row r="51" spans="1:16" s="71" customFormat="1" ht="19.5" customHeight="1">
      <c r="A51" s="60"/>
      <c r="B51" s="60" t="s">
        <v>8</v>
      </c>
      <c r="C51" s="60" t="s">
        <v>162</v>
      </c>
      <c r="D51" s="60"/>
      <c r="E51" s="60"/>
      <c r="F51" s="60"/>
      <c r="G51" s="36"/>
      <c r="H51" s="62"/>
      <c r="I51" s="36"/>
      <c r="J51" s="39">
        <f>J53-J52</f>
        <v>14296</v>
      </c>
      <c r="K51" s="152"/>
      <c r="L51" s="39">
        <f>L53-L52</f>
        <v>22264</v>
      </c>
      <c r="M51" s="79"/>
      <c r="N51" s="39">
        <f>N53-N52</f>
        <v>27561</v>
      </c>
      <c r="O51" s="39"/>
      <c r="P51" s="39">
        <f>P53-P52</f>
        <v>25887</v>
      </c>
    </row>
    <row r="52" spans="1:16" s="71" customFormat="1" ht="19.5" customHeight="1">
      <c r="A52" s="60"/>
      <c r="B52" s="60" t="s">
        <v>8</v>
      </c>
      <c r="C52" s="60" t="s">
        <v>105</v>
      </c>
      <c r="D52" s="60"/>
      <c r="E52" s="60"/>
      <c r="F52" s="60"/>
      <c r="G52" s="36"/>
      <c r="H52" s="62"/>
      <c r="I52" s="36"/>
      <c r="J52" s="39">
        <v>-3574</v>
      </c>
      <c r="K52" s="152"/>
      <c r="L52" s="39">
        <v>-1240</v>
      </c>
      <c r="M52" s="79"/>
      <c r="N52" s="39">
        <v>0</v>
      </c>
      <c r="O52" s="39"/>
      <c r="P52" s="39">
        <v>0</v>
      </c>
    </row>
    <row r="53" spans="1:16" s="71" customFormat="1" ht="19.5" customHeight="1" thickBot="1">
      <c r="A53" s="60"/>
      <c r="B53" s="60"/>
      <c r="C53" s="60"/>
      <c r="D53" s="60"/>
      <c r="E53" s="60"/>
      <c r="F53" s="60"/>
      <c r="G53" s="36"/>
      <c r="H53" s="62"/>
      <c r="I53" s="36"/>
      <c r="J53" s="180">
        <f>J29</f>
        <v>10722</v>
      </c>
      <c r="K53" s="39">
        <f>K29</f>
        <v>0</v>
      </c>
      <c r="L53" s="180">
        <f>L29</f>
        <v>21024</v>
      </c>
      <c r="M53" s="79"/>
      <c r="N53" s="180">
        <f>N29</f>
        <v>27561</v>
      </c>
      <c r="O53" s="39"/>
      <c r="P53" s="180">
        <f>P29</f>
        <v>25887</v>
      </c>
    </row>
    <row r="54" spans="2:16" s="71" customFormat="1" ht="19.5" customHeight="1" thickTop="1">
      <c r="B54" s="60"/>
      <c r="C54" s="60"/>
      <c r="D54" s="60"/>
      <c r="E54" s="60"/>
      <c r="F54" s="60"/>
      <c r="G54" s="36"/>
      <c r="H54" s="62"/>
      <c r="I54" s="36"/>
      <c r="J54" s="79"/>
      <c r="K54" s="152"/>
      <c r="L54" s="39"/>
      <c r="M54" s="79"/>
      <c r="N54" s="39"/>
      <c r="O54" s="39"/>
      <c r="P54" s="39"/>
    </row>
    <row r="55" spans="1:16" s="71" customFormat="1" ht="19.5" customHeight="1">
      <c r="A55" s="60" t="s">
        <v>239</v>
      </c>
      <c r="B55" s="60"/>
      <c r="C55" s="60"/>
      <c r="D55" s="60"/>
      <c r="E55" s="60"/>
      <c r="F55" s="60"/>
      <c r="G55" s="36"/>
      <c r="H55" s="62"/>
      <c r="I55" s="36"/>
      <c r="J55" s="39"/>
      <c r="K55" s="152"/>
      <c r="L55" s="39"/>
      <c r="M55" s="79"/>
      <c r="N55" s="39"/>
      <c r="O55" s="39"/>
      <c r="P55" s="39"/>
    </row>
    <row r="56" spans="2:16" s="71" customFormat="1" ht="19.5" customHeight="1">
      <c r="B56" s="60" t="s">
        <v>126</v>
      </c>
      <c r="C56" s="60"/>
      <c r="D56" s="60"/>
      <c r="E56" s="60"/>
      <c r="F56" s="60"/>
      <c r="G56" s="36"/>
      <c r="H56" s="62"/>
      <c r="I56" s="36"/>
      <c r="J56" s="79"/>
      <c r="K56" s="152"/>
      <c r="L56" s="39"/>
      <c r="M56" s="79"/>
      <c r="N56" s="39"/>
      <c r="O56" s="39"/>
      <c r="P56" s="39"/>
    </row>
    <row r="57" spans="1:16" s="71" customFormat="1" ht="19.5" customHeight="1">
      <c r="A57" s="60"/>
      <c r="B57" s="60" t="s">
        <v>8</v>
      </c>
      <c r="C57" s="60" t="s">
        <v>162</v>
      </c>
      <c r="D57" s="60"/>
      <c r="E57" s="60"/>
      <c r="F57" s="60"/>
      <c r="G57" s="36"/>
      <c r="H57" s="62"/>
      <c r="I57" s="36"/>
      <c r="J57" s="39">
        <f>J59-J58</f>
        <v>14616</v>
      </c>
      <c r="K57" s="152"/>
      <c r="L57" s="39">
        <f>L59-L58</f>
        <v>22264</v>
      </c>
      <c r="M57" s="79"/>
      <c r="N57" s="39">
        <f>N59-N58</f>
        <v>27769</v>
      </c>
      <c r="O57" s="39"/>
      <c r="P57" s="39">
        <f>P59-P58</f>
        <v>25887</v>
      </c>
    </row>
    <row r="58" spans="1:16" s="71" customFormat="1" ht="19.5" customHeight="1">
      <c r="A58" s="60"/>
      <c r="B58" s="60" t="s">
        <v>8</v>
      </c>
      <c r="C58" s="60" t="s">
        <v>105</v>
      </c>
      <c r="D58" s="60"/>
      <c r="E58" s="60"/>
      <c r="F58" s="60"/>
      <c r="G58" s="36"/>
      <c r="H58" s="62"/>
      <c r="I58" s="36"/>
      <c r="J58" s="39">
        <v>-3573</v>
      </c>
      <c r="K58" s="152"/>
      <c r="L58" s="39">
        <v>-1240</v>
      </c>
      <c r="M58" s="79"/>
      <c r="N58" s="39">
        <v>0</v>
      </c>
      <c r="O58" s="39"/>
      <c r="P58" s="39">
        <v>0</v>
      </c>
    </row>
    <row r="59" spans="1:16" s="71" customFormat="1" ht="19.5" customHeight="1" thickBot="1">
      <c r="A59" s="60"/>
      <c r="B59" s="60"/>
      <c r="C59" s="60"/>
      <c r="D59" s="60"/>
      <c r="E59" s="60"/>
      <c r="F59" s="60"/>
      <c r="G59" s="36"/>
      <c r="H59" s="62"/>
      <c r="I59" s="36"/>
      <c r="J59" s="180">
        <f>J37</f>
        <v>11043</v>
      </c>
      <c r="K59" s="39" t="e">
        <f>#REF!</f>
        <v>#REF!</v>
      </c>
      <c r="L59" s="180">
        <f>L37</f>
        <v>21024</v>
      </c>
      <c r="M59" s="79"/>
      <c r="N59" s="180">
        <f>N37</f>
        <v>27769</v>
      </c>
      <c r="O59" s="39"/>
      <c r="P59" s="180">
        <f>P37</f>
        <v>25887</v>
      </c>
    </row>
    <row r="60" spans="2:16" s="71" customFormat="1" ht="19.5" customHeight="1" thickTop="1">
      <c r="B60" s="60"/>
      <c r="C60" s="60"/>
      <c r="D60" s="60"/>
      <c r="E60" s="60"/>
      <c r="F60" s="60"/>
      <c r="G60" s="36"/>
      <c r="H60" s="62"/>
      <c r="I60" s="36"/>
      <c r="J60" s="79"/>
      <c r="K60" s="152"/>
      <c r="L60" s="39"/>
      <c r="M60" s="79"/>
      <c r="N60" s="39"/>
      <c r="O60" s="39"/>
      <c r="P60" s="39"/>
    </row>
    <row r="61" spans="1:16" ht="19.5" customHeight="1">
      <c r="A61" s="58" t="s">
        <v>229</v>
      </c>
      <c r="B61" s="149"/>
      <c r="C61" s="71"/>
      <c r="D61" s="71"/>
      <c r="E61" s="60"/>
      <c r="F61" s="60"/>
      <c r="G61" s="36"/>
      <c r="H61" s="62"/>
      <c r="I61" s="36"/>
      <c r="J61" s="79"/>
      <c r="K61" s="153"/>
      <c r="L61" s="39"/>
      <c r="M61" s="39"/>
      <c r="N61" s="39"/>
      <c r="O61" s="39"/>
      <c r="P61" s="39"/>
    </row>
    <row r="62" spans="1:16" s="71" customFormat="1" ht="18.75" customHeight="1" thickBot="1">
      <c r="A62" s="58"/>
      <c r="B62" s="149" t="s">
        <v>179</v>
      </c>
      <c r="C62" s="60"/>
      <c r="D62" s="60"/>
      <c r="E62" s="60"/>
      <c r="F62" s="60"/>
      <c r="G62" s="36"/>
      <c r="H62" s="62"/>
      <c r="I62" s="36"/>
      <c r="J62" s="246">
        <f>J51/J65</f>
        <v>0.03525671853073988</v>
      </c>
      <c r="K62" s="231"/>
      <c r="L62" s="246">
        <f>L51/L65</f>
        <v>0.06957478257880444</v>
      </c>
      <c r="M62" s="232"/>
      <c r="N62" s="246">
        <f>N51/N65</f>
        <v>0.06797079039071921</v>
      </c>
      <c r="O62" s="233"/>
      <c r="P62" s="246">
        <f>P51/P65</f>
        <v>0.08089662219805563</v>
      </c>
    </row>
    <row r="63" spans="1:17" s="71" customFormat="1" ht="19.5" customHeight="1" thickTop="1">
      <c r="A63" s="60"/>
      <c r="B63" s="60"/>
      <c r="C63" s="60"/>
      <c r="D63" s="60"/>
      <c r="E63" s="60"/>
      <c r="F63" s="60"/>
      <c r="G63" s="36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s="71" customFormat="1" ht="19.5" customHeight="1">
      <c r="A64" s="58" t="s">
        <v>231</v>
      </c>
      <c r="B64" s="60"/>
      <c r="C64" s="60"/>
      <c r="D64" s="60"/>
      <c r="E64" s="60"/>
      <c r="F64" s="60"/>
      <c r="G64" s="36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6" ht="19.5" customHeight="1" thickBot="1">
      <c r="B65" s="248" t="s">
        <v>230</v>
      </c>
      <c r="C65" s="71"/>
      <c r="D65" s="71"/>
      <c r="E65" s="60"/>
      <c r="F65" s="60"/>
      <c r="G65" s="36"/>
      <c r="H65" s="62"/>
      <c r="I65" s="36"/>
      <c r="J65" s="108">
        <v>405483</v>
      </c>
      <c r="K65" s="153"/>
      <c r="L65" s="108">
        <v>320001</v>
      </c>
      <c r="M65" s="39"/>
      <c r="N65" s="108">
        <f>J65</f>
        <v>405483</v>
      </c>
      <c r="O65" s="39"/>
      <c r="P65" s="108">
        <f>L65</f>
        <v>320001</v>
      </c>
    </row>
    <row r="66" spans="1:16" s="30" customFormat="1" ht="15.75" customHeight="1" thickTop="1">
      <c r="A66" s="60"/>
      <c r="B66" s="73"/>
      <c r="C66" s="60"/>
      <c r="D66" s="60"/>
      <c r="E66" s="60"/>
      <c r="F66" s="60"/>
      <c r="G66" s="36"/>
      <c r="H66" s="62"/>
      <c r="I66" s="60"/>
      <c r="J66" s="29"/>
      <c r="K66" s="39"/>
      <c r="L66" s="29"/>
      <c r="M66" s="57"/>
      <c r="N66" s="29"/>
      <c r="O66" s="39"/>
      <c r="P66" s="38"/>
    </row>
  </sheetData>
  <sheetProtection/>
  <mergeCells count="6">
    <mergeCell ref="J5:P5"/>
    <mergeCell ref="J6:L6"/>
    <mergeCell ref="N6:P6"/>
    <mergeCell ref="J46:P46"/>
    <mergeCell ref="J47:L47"/>
    <mergeCell ref="N47:P47"/>
  </mergeCells>
  <printOptions/>
  <pageMargins left="0.7086614173228347" right="0.2362204724409449" top="0.7480314960629921" bottom="0.7480314960629921" header="0.31496062992125984" footer="0.31496062992125984"/>
  <pageSetup firstPageNumber="8" useFirstPageNumber="1" horizontalDpi="600" verticalDpi="600" orientation="portrait" paperSize="9" scale="95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28"/>
  <sheetViews>
    <sheetView zoomScale="110" zoomScaleNormal="110" zoomScaleSheetLayoutView="100" zoomScalePageLayoutView="0" workbookViewId="0" topLeftCell="A16">
      <selection activeCell="Q27" sqref="A1:Q27"/>
    </sheetView>
  </sheetViews>
  <sheetFormatPr defaultColWidth="9.140625" defaultRowHeight="12.75"/>
  <cols>
    <col min="1" max="1" width="2.7109375" style="150" customWidth="1"/>
    <col min="2" max="2" width="38.140625" style="150" customWidth="1"/>
    <col min="3" max="3" width="9.57421875" style="150" customWidth="1"/>
    <col min="4" max="4" width="2.00390625" style="150" customWidth="1"/>
    <col min="5" max="5" width="11.8515625" style="150" customWidth="1"/>
    <col min="6" max="6" width="2.00390625" style="150" customWidth="1"/>
    <col min="7" max="7" width="11.8515625" style="150" customWidth="1"/>
    <col min="8" max="8" width="2.00390625" style="150" customWidth="1"/>
    <col min="9" max="9" width="11.8515625" style="150" customWidth="1"/>
    <col min="10" max="10" width="2.00390625" style="150" customWidth="1"/>
    <col min="11" max="11" width="11.8515625" style="150" customWidth="1"/>
    <col min="12" max="12" width="2.00390625" style="150" customWidth="1"/>
    <col min="13" max="13" width="11.8515625" style="150" customWidth="1"/>
    <col min="14" max="14" width="1.8515625" style="150" customWidth="1"/>
    <col min="15" max="15" width="11.8515625" style="150" customWidth="1"/>
    <col min="16" max="16" width="1.8515625" style="150" customWidth="1"/>
    <col min="17" max="17" width="11.8515625" style="150" customWidth="1"/>
    <col min="18" max="18" width="1.8515625" style="150" customWidth="1"/>
    <col min="19" max="16384" width="9.140625" style="150" customWidth="1"/>
  </cols>
  <sheetData>
    <row r="1" spans="1:19" ht="20.25" customHeight="1">
      <c r="A1" s="65" t="str">
        <f>'BS_3,4,5'!A1</f>
        <v>บริษัท พรพรหมเม็ททอล จำกัด (มหาชน) และบริษัทย่อย</v>
      </c>
      <c r="B1" s="171"/>
      <c r="C1" s="171"/>
      <c r="D1" s="181"/>
      <c r="E1" s="181"/>
      <c r="F1" s="182"/>
      <c r="G1" s="182"/>
      <c r="H1" s="182"/>
      <c r="I1" s="183"/>
      <c r="J1" s="184"/>
      <c r="K1" s="183"/>
      <c r="L1" s="183"/>
      <c r="M1" s="183"/>
      <c r="N1" s="183"/>
      <c r="P1" s="27" t="s">
        <v>90</v>
      </c>
      <c r="Q1" s="185"/>
      <c r="R1" s="128"/>
      <c r="S1" s="186"/>
    </row>
    <row r="2" spans="1:19" ht="20.25" customHeight="1">
      <c r="A2" s="259" t="s">
        <v>163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183"/>
      <c r="M2" s="183"/>
      <c r="N2" s="183"/>
      <c r="P2" s="229" t="s">
        <v>91</v>
      </c>
      <c r="Q2" s="185"/>
      <c r="R2" s="186"/>
      <c r="S2" s="186"/>
    </row>
    <row r="3" spans="1:18" ht="20.25" customHeight="1">
      <c r="A3" s="187" t="str">
        <f>'PL_8-9'!A3</f>
        <v>สำหรับงวดหกเดือนสิ้นสุดวันที่ 30 มิถุนายน 2560 และ 2559</v>
      </c>
      <c r="B3" s="188"/>
      <c r="C3" s="188"/>
      <c r="D3" s="189"/>
      <c r="E3" s="190"/>
      <c r="F3" s="191"/>
      <c r="G3" s="191"/>
      <c r="H3" s="191"/>
      <c r="I3" s="191"/>
      <c r="J3" s="191"/>
      <c r="K3" s="191"/>
      <c r="L3" s="191"/>
      <c r="M3" s="191"/>
      <c r="N3" s="191"/>
      <c r="O3" s="183"/>
      <c r="P3" s="183"/>
      <c r="Q3" s="183"/>
      <c r="R3" s="183"/>
    </row>
    <row r="4" spans="1:18" ht="11.25" customHeight="1">
      <c r="A4" s="192"/>
      <c r="B4" s="193"/>
      <c r="C4" s="193"/>
      <c r="D4" s="193"/>
      <c r="E4" s="194"/>
      <c r="F4" s="195"/>
      <c r="G4" s="195"/>
      <c r="H4" s="195"/>
      <c r="I4" s="195"/>
      <c r="J4" s="195"/>
      <c r="K4" s="195"/>
      <c r="L4" s="195"/>
      <c r="M4" s="195"/>
      <c r="N4" s="195"/>
      <c r="O4" s="196"/>
      <c r="P4" s="196"/>
      <c r="Q4" s="196"/>
      <c r="R4" s="196"/>
    </row>
    <row r="5" spans="1:18" ht="21.75" customHeight="1">
      <c r="A5" s="157"/>
      <c r="B5" s="157"/>
      <c r="C5" s="157"/>
      <c r="D5" s="157"/>
      <c r="E5" s="258" t="s">
        <v>106</v>
      </c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196"/>
    </row>
    <row r="6" spans="1:18" ht="21.75" customHeight="1">
      <c r="A6" s="157"/>
      <c r="B6" s="157"/>
      <c r="C6" s="157"/>
      <c r="D6" s="198"/>
      <c r="E6" s="155"/>
      <c r="F6" s="155"/>
      <c r="G6" s="156"/>
      <c r="H6" s="156"/>
      <c r="I6" s="258" t="s">
        <v>18</v>
      </c>
      <c r="J6" s="258"/>
      <c r="K6" s="258"/>
      <c r="L6" s="111"/>
      <c r="M6" s="155"/>
      <c r="N6" s="155"/>
      <c r="O6" s="156"/>
      <c r="P6" s="156"/>
      <c r="Q6" s="156"/>
      <c r="R6" s="196"/>
    </row>
    <row r="7" spans="1:18" ht="21.75">
      <c r="A7" s="157"/>
      <c r="B7" s="157"/>
      <c r="C7" s="157"/>
      <c r="D7" s="198"/>
      <c r="E7" s="155" t="s">
        <v>37</v>
      </c>
      <c r="F7" s="155"/>
      <c r="G7" s="156"/>
      <c r="H7" s="156"/>
      <c r="I7" s="155" t="s">
        <v>54</v>
      </c>
      <c r="J7" s="198"/>
      <c r="K7" s="198"/>
      <c r="L7" s="198"/>
      <c r="M7" s="155" t="s">
        <v>107</v>
      </c>
      <c r="N7" s="155"/>
      <c r="O7" s="155" t="s">
        <v>108</v>
      </c>
      <c r="P7" s="199"/>
      <c r="Q7" s="155"/>
      <c r="R7" s="200"/>
    </row>
    <row r="8" spans="1:18" ht="21.75">
      <c r="A8" s="157"/>
      <c r="B8" s="157"/>
      <c r="C8" s="157"/>
      <c r="D8" s="198"/>
      <c r="E8" s="155" t="s">
        <v>38</v>
      </c>
      <c r="F8" s="155"/>
      <c r="G8" s="201" t="s">
        <v>56</v>
      </c>
      <c r="H8" s="155"/>
      <c r="I8" s="201" t="s">
        <v>75</v>
      </c>
      <c r="J8" s="155"/>
      <c r="K8" s="155" t="s">
        <v>55</v>
      </c>
      <c r="L8" s="155"/>
      <c r="M8" s="155" t="s">
        <v>109</v>
      </c>
      <c r="N8" s="155"/>
      <c r="O8" s="155" t="s">
        <v>110</v>
      </c>
      <c r="P8" s="199"/>
      <c r="Q8" s="155" t="s">
        <v>107</v>
      </c>
      <c r="R8" s="200"/>
    </row>
    <row r="9" spans="1:18" ht="21.75">
      <c r="A9" s="157"/>
      <c r="B9" s="157"/>
      <c r="C9" s="243" t="s">
        <v>1</v>
      </c>
      <c r="D9" s="155"/>
      <c r="E9" s="202" t="s">
        <v>39</v>
      </c>
      <c r="F9" s="203"/>
      <c r="G9" s="197" t="s">
        <v>57</v>
      </c>
      <c r="H9" s="203"/>
      <c r="I9" s="202" t="s">
        <v>58</v>
      </c>
      <c r="J9" s="203"/>
      <c r="K9" s="202" t="s">
        <v>40</v>
      </c>
      <c r="L9" s="203"/>
      <c r="M9" s="197" t="s">
        <v>111</v>
      </c>
      <c r="N9" s="155"/>
      <c r="O9" s="197" t="s">
        <v>112</v>
      </c>
      <c r="P9" s="199"/>
      <c r="Q9" s="197" t="s">
        <v>109</v>
      </c>
      <c r="R9" s="200"/>
    </row>
    <row r="10" spans="1:18" ht="21.75">
      <c r="A10" s="157"/>
      <c r="B10" s="157"/>
      <c r="C10" s="157"/>
      <c r="D10" s="155"/>
      <c r="E10" s="203"/>
      <c r="F10" s="203"/>
      <c r="G10" s="155"/>
      <c r="H10" s="203"/>
      <c r="I10" s="203"/>
      <c r="J10" s="203"/>
      <c r="K10" s="203"/>
      <c r="L10" s="203"/>
      <c r="M10" s="155"/>
      <c r="N10" s="155"/>
      <c r="O10" s="155"/>
      <c r="P10" s="199"/>
      <c r="Q10" s="155"/>
      <c r="R10" s="200"/>
    </row>
    <row r="11" spans="1:18" ht="21.75">
      <c r="A11" s="204" t="s">
        <v>195</v>
      </c>
      <c r="B11" s="204"/>
      <c r="C11" s="157"/>
      <c r="D11" s="155"/>
      <c r="E11" s="32">
        <v>160000</v>
      </c>
      <c r="F11" s="203"/>
      <c r="G11" s="32">
        <v>78646</v>
      </c>
      <c r="H11" s="203"/>
      <c r="I11" s="32">
        <v>16968</v>
      </c>
      <c r="J11" s="203"/>
      <c r="K11" s="32">
        <v>281055</v>
      </c>
      <c r="L11" s="203"/>
      <c r="M11" s="32">
        <f>SUM(E11:K11)</f>
        <v>536669</v>
      </c>
      <c r="N11" s="155"/>
      <c r="O11" s="205">
        <v>298</v>
      </c>
      <c r="P11" s="199"/>
      <c r="Q11" s="206">
        <f>SUM(M11:P11)</f>
        <v>536967</v>
      </c>
      <c r="R11" s="200"/>
    </row>
    <row r="12" spans="1:18" ht="21.75">
      <c r="A12" s="111" t="s">
        <v>203</v>
      </c>
      <c r="B12" s="204"/>
      <c r="C12" s="157"/>
      <c r="D12" s="155"/>
      <c r="E12" s="207">
        <v>0</v>
      </c>
      <c r="F12" s="207"/>
      <c r="G12" s="207">
        <v>0</v>
      </c>
      <c r="H12" s="207"/>
      <c r="I12" s="207">
        <v>0</v>
      </c>
      <c r="J12" s="203"/>
      <c r="K12" s="32">
        <f>'PL_8-9'!L51</f>
        <v>22264</v>
      </c>
      <c r="L12" s="203"/>
      <c r="M12" s="32">
        <f>SUM(E12:K12)</f>
        <v>22264</v>
      </c>
      <c r="N12" s="155"/>
      <c r="O12" s="32">
        <f>'PL_8-9'!L52</f>
        <v>-1240</v>
      </c>
      <c r="P12" s="199"/>
      <c r="Q12" s="206">
        <f>SUM(M12:P12)</f>
        <v>21024</v>
      </c>
      <c r="R12" s="200"/>
    </row>
    <row r="13" spans="1:18" ht="21.75">
      <c r="A13" s="111" t="s">
        <v>190</v>
      </c>
      <c r="B13" s="204"/>
      <c r="C13" s="157"/>
      <c r="D13" s="155"/>
      <c r="E13" s="207"/>
      <c r="F13" s="207"/>
      <c r="G13" s="207"/>
      <c r="H13" s="207"/>
      <c r="I13" s="207"/>
      <c r="J13" s="203"/>
      <c r="K13" s="32"/>
      <c r="L13" s="203"/>
      <c r="M13" s="32"/>
      <c r="N13" s="155"/>
      <c r="O13" s="32"/>
      <c r="P13" s="199"/>
      <c r="Q13" s="206"/>
      <c r="R13" s="200"/>
    </row>
    <row r="14" spans="1:18" ht="21.75">
      <c r="A14" s="247" t="s">
        <v>223</v>
      </c>
      <c r="B14" s="111" t="s">
        <v>224</v>
      </c>
      <c r="C14" s="157"/>
      <c r="D14" s="155"/>
      <c r="E14" s="207">
        <v>0</v>
      </c>
      <c r="F14" s="207"/>
      <c r="G14" s="207">
        <v>0</v>
      </c>
      <c r="H14" s="207"/>
      <c r="I14" s="207">
        <v>0</v>
      </c>
      <c r="J14" s="203"/>
      <c r="K14" s="32">
        <v>0</v>
      </c>
      <c r="L14" s="203"/>
      <c r="M14" s="32">
        <f>SUM(E14:K14)</f>
        <v>0</v>
      </c>
      <c r="N14" s="155"/>
      <c r="O14" s="32">
        <v>4000</v>
      </c>
      <c r="P14" s="199"/>
      <c r="Q14" s="206">
        <f>SUM(M14:P14)</f>
        <v>4000</v>
      </c>
      <c r="R14" s="200"/>
    </row>
    <row r="15" spans="1:18" ht="21.75">
      <c r="A15" s="247" t="s">
        <v>223</v>
      </c>
      <c r="B15" s="111" t="s">
        <v>225</v>
      </c>
      <c r="C15" s="157"/>
      <c r="D15" s="155"/>
      <c r="E15" s="207">
        <v>0</v>
      </c>
      <c r="F15" s="207"/>
      <c r="G15" s="207">
        <v>0</v>
      </c>
      <c r="H15" s="207"/>
      <c r="I15" s="207">
        <v>0</v>
      </c>
      <c r="J15" s="203"/>
      <c r="K15" s="32">
        <v>0</v>
      </c>
      <c r="L15" s="203"/>
      <c r="M15" s="32">
        <f>SUM(E15:K15)</f>
        <v>0</v>
      </c>
      <c r="N15" s="155"/>
      <c r="O15" s="32">
        <v>20020</v>
      </c>
      <c r="P15" s="199"/>
      <c r="Q15" s="206">
        <f>SUM(M15:P15)</f>
        <v>20020</v>
      </c>
      <c r="R15" s="200"/>
    </row>
    <row r="16" spans="1:18" ht="21.75">
      <c r="A16" s="111" t="s">
        <v>114</v>
      </c>
      <c r="B16" s="204"/>
      <c r="C16" s="238">
        <v>10</v>
      </c>
      <c r="D16" s="157"/>
      <c r="E16" s="207">
        <v>0</v>
      </c>
      <c r="F16" s="207"/>
      <c r="G16" s="207">
        <v>0</v>
      </c>
      <c r="H16" s="207"/>
      <c r="I16" s="207">
        <v>0</v>
      </c>
      <c r="J16" s="203"/>
      <c r="K16" s="34">
        <f>SE_11!P13</f>
        <v>-4800</v>
      </c>
      <c r="L16" s="203"/>
      <c r="M16" s="32">
        <f>SUM(E16:K16)</f>
        <v>-4800</v>
      </c>
      <c r="N16" s="155"/>
      <c r="O16" s="32">
        <v>0</v>
      </c>
      <c r="P16" s="199"/>
      <c r="Q16" s="206">
        <f>SUM(M16:P16)</f>
        <v>-4800</v>
      </c>
      <c r="R16" s="200"/>
    </row>
    <row r="17" spans="1:18" ht="22.5" thickBot="1">
      <c r="A17" s="204" t="s">
        <v>213</v>
      </c>
      <c r="B17" s="204"/>
      <c r="C17" s="157"/>
      <c r="D17" s="155"/>
      <c r="E17" s="227">
        <f>SUM(E11:E16)</f>
        <v>160000</v>
      </c>
      <c r="F17" s="203"/>
      <c r="G17" s="227">
        <f>SUM(G11:G16)</f>
        <v>78646</v>
      </c>
      <c r="H17" s="203"/>
      <c r="I17" s="227">
        <f>SUM(I11:I16)</f>
        <v>16968</v>
      </c>
      <c r="J17" s="203"/>
      <c r="K17" s="227">
        <f>SUM(K11:K16)</f>
        <v>298519</v>
      </c>
      <c r="L17" s="203"/>
      <c r="M17" s="227">
        <f>SUM(M11:M16)</f>
        <v>554133</v>
      </c>
      <c r="N17" s="155"/>
      <c r="O17" s="227">
        <f>SUM(O11:O16)</f>
        <v>23078</v>
      </c>
      <c r="P17" s="199"/>
      <c r="Q17" s="227">
        <f>SUM(Q11:Q16)</f>
        <v>577211</v>
      </c>
      <c r="R17" s="200"/>
    </row>
    <row r="18" spans="1:18" ht="22.5" thickTop="1">
      <c r="A18" s="204"/>
      <c r="B18" s="204"/>
      <c r="C18" s="157"/>
      <c r="D18" s="155"/>
      <c r="E18" s="206"/>
      <c r="F18" s="203"/>
      <c r="G18" s="206"/>
      <c r="H18" s="203"/>
      <c r="I18" s="206"/>
      <c r="J18" s="203"/>
      <c r="K18" s="206"/>
      <c r="L18" s="203"/>
      <c r="M18" s="206"/>
      <c r="N18" s="155"/>
      <c r="O18" s="206"/>
      <c r="P18" s="199"/>
      <c r="Q18" s="206"/>
      <c r="R18" s="200"/>
    </row>
    <row r="19" spans="1:18" ht="21.75">
      <c r="A19" s="204" t="s">
        <v>196</v>
      </c>
      <c r="B19" s="204"/>
      <c r="C19" s="157"/>
      <c r="D19" s="155"/>
      <c r="E19" s="234">
        <v>200168</v>
      </c>
      <c r="F19" s="203"/>
      <c r="G19" s="234">
        <v>235992</v>
      </c>
      <c r="H19" s="203"/>
      <c r="I19" s="234">
        <v>19298</v>
      </c>
      <c r="J19" s="203"/>
      <c r="K19" s="234">
        <v>292087</v>
      </c>
      <c r="L19" s="203"/>
      <c r="M19" s="234">
        <f>SUM(E19:K19)</f>
        <v>747545</v>
      </c>
      <c r="N19" s="155"/>
      <c r="O19" s="234">
        <v>14906</v>
      </c>
      <c r="P19" s="199"/>
      <c r="Q19" s="234">
        <f>SUM(M19:O19)</f>
        <v>762451</v>
      </c>
      <c r="R19" s="200"/>
    </row>
    <row r="20" spans="1:18" ht="7.5" customHeight="1">
      <c r="A20" s="204"/>
      <c r="B20" s="204"/>
      <c r="C20" s="157"/>
      <c r="D20" s="155"/>
      <c r="E20" s="206"/>
      <c r="F20" s="203"/>
      <c r="G20" s="206"/>
      <c r="H20" s="203"/>
      <c r="I20" s="206"/>
      <c r="J20" s="203"/>
      <c r="K20" s="206"/>
      <c r="L20" s="203"/>
      <c r="M20" s="206"/>
      <c r="N20" s="155"/>
      <c r="O20" s="206"/>
      <c r="P20" s="199"/>
      <c r="Q20" s="206"/>
      <c r="R20" s="200"/>
    </row>
    <row r="21" spans="1:18" ht="21.75">
      <c r="A21" s="111" t="s">
        <v>205</v>
      </c>
      <c r="B21" s="204"/>
      <c r="C21" s="157"/>
      <c r="D21" s="155"/>
      <c r="E21" s="206">
        <v>0</v>
      </c>
      <c r="F21" s="203"/>
      <c r="G21" s="206">
        <v>0</v>
      </c>
      <c r="H21" s="203"/>
      <c r="I21" s="206">
        <v>0</v>
      </c>
      <c r="J21" s="203"/>
      <c r="K21" s="206">
        <f>'PL_8-9'!J51</f>
        <v>14296</v>
      </c>
      <c r="L21" s="203"/>
      <c r="M21" s="206">
        <f>SUM(E21:K21)</f>
        <v>14296</v>
      </c>
      <c r="N21" s="155"/>
      <c r="O21" s="206">
        <f>'PL_8-9'!J52</f>
        <v>-3574</v>
      </c>
      <c r="P21" s="199"/>
      <c r="Q21" s="206">
        <f>SUM(M21:O21)</f>
        <v>10722</v>
      </c>
      <c r="R21" s="200"/>
    </row>
    <row r="22" spans="1:18" ht="21.75">
      <c r="A22" s="111" t="s">
        <v>200</v>
      </c>
      <c r="B22" s="204"/>
      <c r="C22" s="157"/>
      <c r="D22" s="155"/>
      <c r="E22" s="234">
        <v>0</v>
      </c>
      <c r="F22" s="203"/>
      <c r="G22" s="234">
        <v>0</v>
      </c>
      <c r="H22" s="203"/>
      <c r="I22" s="234">
        <v>0</v>
      </c>
      <c r="J22" s="203"/>
      <c r="K22" s="234">
        <f>'PL_8-9'!J57-'PL_8-9'!J51</f>
        <v>320</v>
      </c>
      <c r="L22" s="203"/>
      <c r="M22" s="234">
        <f>SUM(E22:K22)</f>
        <v>320</v>
      </c>
      <c r="N22" s="155"/>
      <c r="O22" s="234">
        <f>'PL_8-9'!J58-'PL_8-9'!J52</f>
        <v>1</v>
      </c>
      <c r="P22" s="199"/>
      <c r="Q22" s="234">
        <f>SUM(M22:O22)</f>
        <v>321</v>
      </c>
      <c r="R22" s="200"/>
    </row>
    <row r="23" spans="1:18" ht="21.75" customHeight="1">
      <c r="A23" s="111" t="s">
        <v>203</v>
      </c>
      <c r="B23" s="111"/>
      <c r="C23" s="111"/>
      <c r="D23" s="208"/>
      <c r="E23" s="241">
        <f>SUM(E21:E22)</f>
        <v>0</v>
      </c>
      <c r="F23" s="207"/>
      <c r="G23" s="241">
        <f>SUM(G21:G22)</f>
        <v>0</v>
      </c>
      <c r="H23" s="207"/>
      <c r="I23" s="241">
        <f>SUM(I21:I22)</f>
        <v>0</v>
      </c>
      <c r="J23" s="209"/>
      <c r="K23" s="242">
        <f>SUM(K21:K22)</f>
        <v>14616</v>
      </c>
      <c r="L23" s="209"/>
      <c r="M23" s="242">
        <f>SUM(M21:M22)</f>
        <v>14616</v>
      </c>
      <c r="N23" s="209"/>
      <c r="O23" s="242">
        <f>SUM(O21:O22)</f>
        <v>-3573</v>
      </c>
      <c r="P23" s="236"/>
      <c r="Q23" s="242">
        <f>SUM(Q21:Q22)</f>
        <v>11043</v>
      </c>
      <c r="R23" s="196"/>
    </row>
    <row r="24" spans="1:18" ht="10.5" customHeight="1">
      <c r="A24" s="111"/>
      <c r="B24" s="111"/>
      <c r="C24" s="111"/>
      <c r="D24" s="208"/>
      <c r="E24" s="207"/>
      <c r="F24" s="207"/>
      <c r="G24" s="207"/>
      <c r="H24" s="207"/>
      <c r="I24" s="207"/>
      <c r="J24" s="209"/>
      <c r="K24" s="235"/>
      <c r="L24" s="209"/>
      <c r="M24" s="235"/>
      <c r="N24" s="209"/>
      <c r="O24" s="235"/>
      <c r="P24" s="236"/>
      <c r="Q24" s="235"/>
      <c r="R24" s="196"/>
    </row>
    <row r="25" spans="1:18" ht="21.75" customHeight="1">
      <c r="A25" s="111" t="s">
        <v>215</v>
      </c>
      <c r="B25" s="204"/>
      <c r="C25" s="238">
        <v>10</v>
      </c>
      <c r="D25" s="208"/>
      <c r="E25" s="235">
        <f>SE_11!J22</f>
        <v>10832</v>
      </c>
      <c r="F25" s="235"/>
      <c r="G25" s="235">
        <f>SE_11!L22</f>
        <v>64493</v>
      </c>
      <c r="H25" s="207"/>
      <c r="I25" s="207">
        <v>0</v>
      </c>
      <c r="J25" s="209"/>
      <c r="K25" s="235">
        <v>0</v>
      </c>
      <c r="L25" s="209"/>
      <c r="M25" s="32">
        <f>SUM(E25:K25)</f>
        <v>75325</v>
      </c>
      <c r="N25" s="209"/>
      <c r="O25" s="235">
        <v>0</v>
      </c>
      <c r="P25" s="236"/>
      <c r="Q25" s="206">
        <f>SUM(M25:P25)</f>
        <v>75325</v>
      </c>
      <c r="R25" s="196"/>
    </row>
    <row r="26" spans="1:18" ht="21.75" customHeight="1">
      <c r="A26" s="111" t="s">
        <v>114</v>
      </c>
      <c r="B26" s="204"/>
      <c r="C26" s="238">
        <v>10</v>
      </c>
      <c r="D26" s="208"/>
      <c r="E26" s="207">
        <v>0</v>
      </c>
      <c r="F26" s="207"/>
      <c r="G26" s="207">
        <v>0</v>
      </c>
      <c r="H26" s="207"/>
      <c r="I26" s="207">
        <v>0</v>
      </c>
      <c r="J26" s="209"/>
      <c r="K26" s="235">
        <f>SE_11!P23</f>
        <v>-13983</v>
      </c>
      <c r="L26" s="209"/>
      <c r="M26" s="32">
        <f>SUM(E26:K26)</f>
        <v>-13983</v>
      </c>
      <c r="N26" s="209"/>
      <c r="O26" s="235">
        <v>0</v>
      </c>
      <c r="P26" s="236"/>
      <c r="Q26" s="206">
        <f>SUM(M26:P26)</f>
        <v>-13983</v>
      </c>
      <c r="R26" s="196"/>
    </row>
    <row r="27" spans="1:18" ht="21.75" customHeight="1" thickBot="1">
      <c r="A27" s="204" t="s">
        <v>214</v>
      </c>
      <c r="B27" s="111"/>
      <c r="C27" s="111"/>
      <c r="D27" s="210"/>
      <c r="E27" s="211">
        <f>SUM(E23:E23)+E19+E25+E26</f>
        <v>211000</v>
      </c>
      <c r="F27" s="209"/>
      <c r="G27" s="211">
        <f>SUM(G23:G23)+G19+G25+G26</f>
        <v>300485</v>
      </c>
      <c r="H27" s="209"/>
      <c r="I27" s="211">
        <f>SUM(I23:I23)+I19+I25+I26</f>
        <v>19298</v>
      </c>
      <c r="J27" s="209"/>
      <c r="K27" s="211">
        <f>SUM(K23:K23)+K19+K25+K26</f>
        <v>292720</v>
      </c>
      <c r="L27" s="209"/>
      <c r="M27" s="211">
        <f>SUM(M23:M23)+M19+M25+M26</f>
        <v>823503</v>
      </c>
      <c r="N27" s="209"/>
      <c r="O27" s="211">
        <f>SUM(O23:O23)+O19+O25+O26</f>
        <v>11333</v>
      </c>
      <c r="P27" s="156"/>
      <c r="Q27" s="211">
        <f>SUM(Q23:Q23)+Q19+Q25+Q26</f>
        <v>834836</v>
      </c>
      <c r="R27" s="196"/>
    </row>
    <row r="28" spans="1:18" ht="21.75" customHeight="1" thickTop="1">
      <c r="A28" s="192"/>
      <c r="B28" s="193"/>
      <c r="C28" s="193"/>
      <c r="D28" s="193"/>
      <c r="E28" s="194"/>
      <c r="F28" s="195"/>
      <c r="G28" s="195"/>
      <c r="H28" s="195"/>
      <c r="I28" s="195"/>
      <c r="J28" s="195"/>
      <c r="K28" s="195"/>
      <c r="L28" s="195"/>
      <c r="M28" s="195"/>
      <c r="N28" s="195"/>
      <c r="O28" s="196"/>
      <c r="P28" s="196"/>
      <c r="Q28" s="196"/>
      <c r="R28" s="196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</sheetData>
  <sheetProtection/>
  <mergeCells count="3">
    <mergeCell ref="E5:Q5"/>
    <mergeCell ref="I6:K6"/>
    <mergeCell ref="A2:K2"/>
  </mergeCells>
  <printOptions/>
  <pageMargins left="0.7874015748031497" right="0.4724409448818898" top="0.7480314960629921" bottom="0.7480314960629921" header="0.31496062992125984" footer="0.31496062992125984"/>
  <pageSetup firstPageNumber="10" useFirstPageNumber="1" horizontalDpi="600" verticalDpi="600" orientation="landscape" paperSize="9" scale="88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New,Regular"&amp;15____________________________________กรรมการ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24"/>
  <sheetViews>
    <sheetView zoomScale="110" zoomScaleNormal="110" zoomScalePageLayoutView="0" workbookViewId="0" topLeftCell="A1">
      <selection activeCell="R24" sqref="A1:R24"/>
    </sheetView>
  </sheetViews>
  <sheetFormatPr defaultColWidth="9.140625" defaultRowHeight="18" customHeight="1"/>
  <cols>
    <col min="1" max="4" width="2.28125" style="156" customWidth="1"/>
    <col min="5" max="6" width="7.28125" style="156" customWidth="1"/>
    <col min="7" max="7" width="20.28125" style="156" customWidth="1"/>
    <col min="8" max="8" width="7.57421875" style="156" customWidth="1"/>
    <col min="9" max="9" width="2.28125" style="156" customWidth="1"/>
    <col min="10" max="10" width="14.28125" style="156" customWidth="1"/>
    <col min="11" max="11" width="2.28125" style="156" customWidth="1"/>
    <col min="12" max="12" width="14.28125" style="156" customWidth="1"/>
    <col min="13" max="13" width="2.28125" style="156" customWidth="1"/>
    <col min="14" max="14" width="14.28125" style="156" customWidth="1"/>
    <col min="15" max="15" width="2.28125" style="156" customWidth="1"/>
    <col min="16" max="16" width="14.28125" style="156" customWidth="1"/>
    <col min="17" max="17" width="2.28125" style="156" customWidth="1"/>
    <col min="18" max="18" width="14.28125" style="156" customWidth="1"/>
    <col min="19" max="16384" width="9.140625" style="156" customWidth="1"/>
  </cols>
  <sheetData>
    <row r="1" spans="1:19" s="214" customFormat="1" ht="20.25" customHeight="1">
      <c r="A1" s="65" t="str">
        <f>'SE-Conso_10'!A1</f>
        <v>บริษัท พรพรหมเม็ททอล จำกัด (มหาชน) และบริษัทย่อย</v>
      </c>
      <c r="B1" s="212"/>
      <c r="C1" s="212"/>
      <c r="D1" s="212"/>
      <c r="E1" s="212"/>
      <c r="F1" s="212"/>
      <c r="G1" s="212"/>
      <c r="H1" s="212"/>
      <c r="I1" s="212"/>
      <c r="J1" s="212"/>
      <c r="K1" s="213"/>
      <c r="L1" s="213"/>
      <c r="M1" s="213"/>
      <c r="O1" s="215"/>
      <c r="P1" s="29"/>
      <c r="Q1" s="262" t="s">
        <v>90</v>
      </c>
      <c r="R1" s="262"/>
      <c r="S1" s="103"/>
    </row>
    <row r="2" spans="1:19" s="214" customFormat="1" ht="20.25" customHeight="1">
      <c r="A2" s="259" t="s">
        <v>163</v>
      </c>
      <c r="B2" s="259"/>
      <c r="C2" s="259"/>
      <c r="D2" s="259"/>
      <c r="E2" s="259"/>
      <c r="F2" s="259"/>
      <c r="G2" s="259"/>
      <c r="H2" s="259"/>
      <c r="I2" s="259"/>
      <c r="J2" s="259"/>
      <c r="K2" s="216"/>
      <c r="L2" s="216"/>
      <c r="M2" s="216"/>
      <c r="P2" s="29"/>
      <c r="Q2" s="261" t="s">
        <v>91</v>
      </c>
      <c r="R2" s="261"/>
      <c r="S2" s="103"/>
    </row>
    <row r="3" spans="1:18" s="214" customFormat="1" ht="20.25" customHeight="1">
      <c r="A3" s="187" t="str">
        <f>'SE-Conso_10'!A3</f>
        <v>สำหรับงวดหกเดือนสิ้นสุดวันที่ 30 มิถุนายน 2560 และ 2559</v>
      </c>
      <c r="B3" s="212"/>
      <c r="C3" s="212"/>
      <c r="D3" s="212"/>
      <c r="E3" s="212"/>
      <c r="F3" s="212"/>
      <c r="G3" s="212"/>
      <c r="H3" s="212"/>
      <c r="I3" s="212"/>
      <c r="J3" s="217"/>
      <c r="K3" s="216"/>
      <c r="L3" s="216"/>
      <c r="M3" s="216"/>
      <c r="N3" s="216"/>
      <c r="O3" s="216"/>
      <c r="P3" s="216"/>
      <c r="Q3" s="216"/>
      <c r="R3" s="216"/>
    </row>
    <row r="4" spans="1:18" ht="18.75" customHeight="1">
      <c r="A4" s="218"/>
      <c r="B4" s="219"/>
      <c r="C4" s="219"/>
      <c r="D4" s="219"/>
      <c r="E4" s="219"/>
      <c r="F4" s="219"/>
      <c r="G4" s="219"/>
      <c r="H4" s="219"/>
      <c r="I4" s="219"/>
      <c r="J4" s="220"/>
      <c r="K4" s="198"/>
      <c r="L4" s="198"/>
      <c r="M4" s="198"/>
      <c r="N4" s="198"/>
      <c r="O4" s="198"/>
      <c r="P4" s="198"/>
      <c r="Q4" s="198"/>
      <c r="R4" s="198"/>
    </row>
    <row r="5" spans="1:18" ht="18.75" customHeight="1">
      <c r="A5" s="218"/>
      <c r="B5" s="219"/>
      <c r="C5" s="219"/>
      <c r="D5" s="219"/>
      <c r="E5" s="219"/>
      <c r="F5" s="219"/>
      <c r="G5" s="219"/>
      <c r="H5" s="219"/>
      <c r="I5" s="219"/>
      <c r="J5" s="220"/>
      <c r="K5" s="198"/>
      <c r="L5" s="198"/>
      <c r="M5" s="198"/>
      <c r="N5" s="198"/>
      <c r="O5" s="198"/>
      <c r="P5" s="198"/>
      <c r="Q5" s="198"/>
      <c r="R5" s="198"/>
    </row>
    <row r="6" spans="1:18" ht="21.75" customHeight="1">
      <c r="A6" s="157"/>
      <c r="B6" s="157"/>
      <c r="C6" s="157"/>
      <c r="D6" s="157"/>
      <c r="E6" s="157"/>
      <c r="F6" s="157"/>
      <c r="G6" s="157"/>
      <c r="H6" s="157"/>
      <c r="I6" s="157"/>
      <c r="J6" s="258" t="s">
        <v>161</v>
      </c>
      <c r="K6" s="258"/>
      <c r="L6" s="258"/>
      <c r="M6" s="258"/>
      <c r="N6" s="258"/>
      <c r="O6" s="258"/>
      <c r="P6" s="258"/>
      <c r="Q6" s="258"/>
      <c r="R6" s="258"/>
    </row>
    <row r="7" spans="1:18" ht="21.75" customHeight="1">
      <c r="A7" s="157"/>
      <c r="B7" s="157"/>
      <c r="C7" s="157"/>
      <c r="D7" s="157"/>
      <c r="E7" s="157"/>
      <c r="F7" s="157"/>
      <c r="G7" s="198"/>
      <c r="H7" s="198"/>
      <c r="I7" s="198"/>
      <c r="J7" s="155"/>
      <c r="K7" s="155"/>
      <c r="N7" s="260" t="s">
        <v>18</v>
      </c>
      <c r="O7" s="260"/>
      <c r="P7" s="260"/>
      <c r="Q7" s="221"/>
      <c r="R7" s="155"/>
    </row>
    <row r="8" spans="1:18" ht="20.25" customHeight="1">
      <c r="A8" s="157"/>
      <c r="B8" s="157"/>
      <c r="C8" s="157"/>
      <c r="D8" s="157"/>
      <c r="E8" s="157"/>
      <c r="F8" s="157"/>
      <c r="G8" s="198"/>
      <c r="H8" s="198"/>
      <c r="I8" s="198"/>
      <c r="J8" s="155" t="s">
        <v>37</v>
      </c>
      <c r="K8" s="155"/>
      <c r="N8" s="155" t="s">
        <v>54</v>
      </c>
      <c r="O8" s="198"/>
      <c r="P8" s="198"/>
      <c r="Q8" s="198"/>
      <c r="R8" s="155"/>
    </row>
    <row r="9" spans="1:18" ht="20.25" customHeight="1">
      <c r="A9" s="157"/>
      <c r="B9" s="157"/>
      <c r="C9" s="157"/>
      <c r="D9" s="157"/>
      <c r="E9" s="157"/>
      <c r="F9" s="157"/>
      <c r="G9" s="198"/>
      <c r="H9" s="198"/>
      <c r="I9" s="198"/>
      <c r="J9" s="155" t="s">
        <v>38</v>
      </c>
      <c r="K9" s="155"/>
      <c r="L9" s="201" t="s">
        <v>56</v>
      </c>
      <c r="M9" s="155"/>
      <c r="N9" s="201" t="s">
        <v>75</v>
      </c>
      <c r="O9" s="155"/>
      <c r="P9" s="155" t="s">
        <v>55</v>
      </c>
      <c r="Q9" s="155"/>
      <c r="R9" s="155"/>
    </row>
    <row r="10" spans="1:27" ht="20.25" customHeight="1">
      <c r="A10" s="157"/>
      <c r="B10" s="157"/>
      <c r="C10" s="157"/>
      <c r="D10" s="157"/>
      <c r="E10" s="157"/>
      <c r="F10" s="157"/>
      <c r="G10" s="198"/>
      <c r="H10" s="243" t="s">
        <v>1</v>
      </c>
      <c r="I10" s="155"/>
      <c r="J10" s="202" t="s">
        <v>39</v>
      </c>
      <c r="K10" s="203"/>
      <c r="L10" s="197" t="s">
        <v>57</v>
      </c>
      <c r="M10" s="203"/>
      <c r="N10" s="202" t="s">
        <v>58</v>
      </c>
      <c r="O10" s="203"/>
      <c r="P10" s="202" t="s">
        <v>40</v>
      </c>
      <c r="Q10" s="203"/>
      <c r="R10" s="202" t="s">
        <v>41</v>
      </c>
      <c r="S10" s="111"/>
      <c r="T10" s="111"/>
      <c r="U10" s="111"/>
      <c r="V10" s="111"/>
      <c r="W10" s="111"/>
      <c r="X10" s="111"/>
      <c r="Y10" s="111"/>
      <c r="Z10" s="111"/>
      <c r="AA10" s="111"/>
    </row>
    <row r="11" spans="1:18" ht="20.25" customHeight="1">
      <c r="A11" s="204" t="s">
        <v>195</v>
      </c>
      <c r="B11" s="111"/>
      <c r="C11" s="111"/>
      <c r="D11" s="111"/>
      <c r="E11" s="111"/>
      <c r="F11" s="111"/>
      <c r="G11" s="111"/>
      <c r="H11" s="198"/>
      <c r="I11" s="210"/>
      <c r="J11" s="55">
        <v>160000</v>
      </c>
      <c r="K11" s="206"/>
      <c r="L11" s="55">
        <v>78646</v>
      </c>
      <c r="M11" s="206"/>
      <c r="N11" s="55">
        <v>16968</v>
      </c>
      <c r="O11" s="206"/>
      <c r="P11" s="55">
        <v>282526</v>
      </c>
      <c r="Q11" s="206"/>
      <c r="R11" s="55">
        <f>SUM(J11:P11)</f>
        <v>538140</v>
      </c>
    </row>
    <row r="12" spans="1:18" ht="20.25" customHeight="1">
      <c r="A12" s="111" t="s">
        <v>197</v>
      </c>
      <c r="B12" s="111"/>
      <c r="C12" s="111"/>
      <c r="D12" s="111"/>
      <c r="E12" s="111"/>
      <c r="F12" s="111"/>
      <c r="G12" s="111"/>
      <c r="H12" s="198"/>
      <c r="I12" s="208"/>
      <c r="J12" s="32">
        <v>0</v>
      </c>
      <c r="K12" s="209"/>
      <c r="L12" s="32">
        <v>0</v>
      </c>
      <c r="M12" s="209"/>
      <c r="N12" s="209">
        <v>0</v>
      </c>
      <c r="O12" s="209"/>
      <c r="P12" s="209">
        <f>'PL_8-9'!P51</f>
        <v>25887</v>
      </c>
      <c r="Q12" s="209"/>
      <c r="R12" s="55">
        <f>SUM(J12:P12)</f>
        <v>25887</v>
      </c>
    </row>
    <row r="13" spans="1:18" ht="20.25" customHeight="1">
      <c r="A13" s="111" t="s">
        <v>114</v>
      </c>
      <c r="B13" s="111"/>
      <c r="C13" s="111"/>
      <c r="D13" s="111"/>
      <c r="E13" s="111"/>
      <c r="F13" s="111"/>
      <c r="G13" s="111"/>
      <c r="H13" s="238">
        <v>10</v>
      </c>
      <c r="I13" s="208"/>
      <c r="J13" s="32">
        <v>0</v>
      </c>
      <c r="K13" s="209"/>
      <c r="L13" s="32">
        <v>0</v>
      </c>
      <c r="M13" s="209"/>
      <c r="N13" s="209">
        <v>0</v>
      </c>
      <c r="O13" s="209"/>
      <c r="P13" s="209">
        <v>-4800</v>
      </c>
      <c r="Q13" s="209"/>
      <c r="R13" s="55">
        <f>SUM(J13:P13)</f>
        <v>-4800</v>
      </c>
    </row>
    <row r="14" spans="1:18" ht="20.25" customHeight="1" thickBot="1">
      <c r="A14" s="204" t="s">
        <v>213</v>
      </c>
      <c r="B14" s="111"/>
      <c r="C14" s="111"/>
      <c r="D14" s="111"/>
      <c r="E14" s="111"/>
      <c r="F14" s="111"/>
      <c r="G14" s="111"/>
      <c r="H14" s="198"/>
      <c r="I14" s="210"/>
      <c r="J14" s="228">
        <f>SUM(J11:J13)</f>
        <v>160000</v>
      </c>
      <c r="K14" s="206"/>
      <c r="L14" s="228">
        <f>SUM(L11:L13)</f>
        <v>78646</v>
      </c>
      <c r="M14" s="206"/>
      <c r="N14" s="228">
        <f>SUM(N11:N13)</f>
        <v>16968</v>
      </c>
      <c r="O14" s="206"/>
      <c r="P14" s="228">
        <f>SUM(P11:P13)</f>
        <v>303613</v>
      </c>
      <c r="Q14" s="206"/>
      <c r="R14" s="228">
        <f>SUM(R11:R13)</f>
        <v>559227</v>
      </c>
    </row>
    <row r="15" spans="1:18" ht="20.25" customHeight="1" thickTop="1">
      <c r="A15" s="204"/>
      <c r="B15" s="111"/>
      <c r="C15" s="111"/>
      <c r="D15" s="111"/>
      <c r="E15" s="111"/>
      <c r="F15" s="111"/>
      <c r="G15" s="111"/>
      <c r="H15" s="198"/>
      <c r="I15" s="210"/>
      <c r="J15" s="55"/>
      <c r="K15" s="206"/>
      <c r="L15" s="55"/>
      <c r="M15" s="206"/>
      <c r="N15" s="55"/>
      <c r="O15" s="206"/>
      <c r="P15" s="55"/>
      <c r="Q15" s="206"/>
      <c r="R15" s="55"/>
    </row>
    <row r="16" spans="1:18" ht="20.25" customHeight="1">
      <c r="A16" s="204" t="s">
        <v>196</v>
      </c>
      <c r="B16" s="111"/>
      <c r="C16" s="111"/>
      <c r="D16" s="111"/>
      <c r="E16" s="111"/>
      <c r="F16" s="111"/>
      <c r="G16" s="111"/>
      <c r="H16" s="198"/>
      <c r="I16" s="210"/>
      <c r="J16" s="43">
        <v>200168</v>
      </c>
      <c r="K16" s="206"/>
      <c r="L16" s="43">
        <v>235992</v>
      </c>
      <c r="M16" s="206"/>
      <c r="N16" s="43">
        <v>19298</v>
      </c>
      <c r="O16" s="206"/>
      <c r="P16" s="43">
        <v>321948</v>
      </c>
      <c r="Q16" s="206"/>
      <c r="R16" s="43">
        <f>SUM(J16:P16)</f>
        <v>777406</v>
      </c>
    </row>
    <row r="17" spans="1:18" ht="7.5" customHeight="1">
      <c r="A17" s="204"/>
      <c r="B17" s="111"/>
      <c r="C17" s="111"/>
      <c r="D17" s="111"/>
      <c r="E17" s="111"/>
      <c r="F17" s="111"/>
      <c r="G17" s="111"/>
      <c r="H17" s="198"/>
      <c r="I17" s="210"/>
      <c r="J17" s="55"/>
      <c r="K17" s="206"/>
      <c r="L17" s="55"/>
      <c r="M17" s="206"/>
      <c r="N17" s="55"/>
      <c r="O17" s="206"/>
      <c r="P17" s="55"/>
      <c r="Q17" s="206"/>
      <c r="R17" s="55"/>
    </row>
    <row r="18" spans="1:18" ht="20.25" customHeight="1">
      <c r="A18" s="111" t="s">
        <v>120</v>
      </c>
      <c r="B18" s="111"/>
      <c r="C18" s="111"/>
      <c r="D18" s="111"/>
      <c r="E18" s="111"/>
      <c r="F18" s="111"/>
      <c r="G18" s="111"/>
      <c r="H18" s="198"/>
      <c r="I18" s="210"/>
      <c r="J18" s="55">
        <v>0</v>
      </c>
      <c r="K18" s="206"/>
      <c r="L18" s="55">
        <v>0</v>
      </c>
      <c r="M18" s="206"/>
      <c r="N18" s="55">
        <v>0</v>
      </c>
      <c r="O18" s="206"/>
      <c r="P18" s="55">
        <f>'PL_8-9'!N51</f>
        <v>27561</v>
      </c>
      <c r="Q18" s="206"/>
      <c r="R18" s="55">
        <f>SUM(J18:P18)</f>
        <v>27561</v>
      </c>
    </row>
    <row r="19" spans="1:18" ht="20.25" customHeight="1">
      <c r="A19" s="111" t="s">
        <v>200</v>
      </c>
      <c r="B19" s="111"/>
      <c r="C19" s="111"/>
      <c r="D19" s="111"/>
      <c r="E19" s="111"/>
      <c r="F19" s="111"/>
      <c r="G19" s="111"/>
      <c r="H19" s="198"/>
      <c r="I19" s="210"/>
      <c r="J19" s="43">
        <v>0</v>
      </c>
      <c r="K19" s="206"/>
      <c r="L19" s="43">
        <v>0</v>
      </c>
      <c r="M19" s="206"/>
      <c r="N19" s="43">
        <v>0</v>
      </c>
      <c r="O19" s="206"/>
      <c r="P19" s="43">
        <f>'PL_8-9'!N57-'PL_8-9'!N51</f>
        <v>208</v>
      </c>
      <c r="Q19" s="206"/>
      <c r="R19" s="43">
        <f>SUM(J19:P19)</f>
        <v>208</v>
      </c>
    </row>
    <row r="20" spans="1:18" ht="20.25" customHeight="1">
      <c r="A20" s="111" t="s">
        <v>197</v>
      </c>
      <c r="B20" s="111"/>
      <c r="C20" s="111"/>
      <c r="D20" s="111"/>
      <c r="E20" s="111"/>
      <c r="F20" s="111"/>
      <c r="G20" s="111"/>
      <c r="H20" s="198"/>
      <c r="I20" s="208"/>
      <c r="J20" s="32">
        <f>SUM(J18:J19)</f>
        <v>0</v>
      </c>
      <c r="K20" s="209"/>
      <c r="L20" s="32">
        <f>SUM(L18:L19)</f>
        <v>0</v>
      </c>
      <c r="M20" s="209"/>
      <c r="N20" s="32">
        <f>SUM(N18:N19)</f>
        <v>0</v>
      </c>
      <c r="O20" s="209"/>
      <c r="P20" s="32">
        <f>SUM(P18:P19)</f>
        <v>27769</v>
      </c>
      <c r="Q20" s="209"/>
      <c r="R20" s="32">
        <f>SUM(R18:R19)</f>
        <v>27769</v>
      </c>
    </row>
    <row r="21" spans="1:18" ht="10.5" customHeight="1">
      <c r="A21" s="111"/>
      <c r="B21" s="111"/>
      <c r="C21" s="111"/>
      <c r="D21" s="111"/>
      <c r="E21" s="111"/>
      <c r="F21" s="111"/>
      <c r="G21" s="111"/>
      <c r="H21" s="198"/>
      <c r="I21" s="208"/>
      <c r="J21" s="32"/>
      <c r="K21" s="209"/>
      <c r="L21" s="32"/>
      <c r="M21" s="209"/>
      <c r="N21" s="32"/>
      <c r="O21" s="209"/>
      <c r="P21" s="32"/>
      <c r="Q21" s="209"/>
      <c r="R21" s="32"/>
    </row>
    <row r="22" spans="1:18" ht="21" customHeight="1">
      <c r="A22" s="111" t="s">
        <v>215</v>
      </c>
      <c r="B22" s="111"/>
      <c r="C22" s="111"/>
      <c r="D22" s="111"/>
      <c r="E22" s="111"/>
      <c r="F22" s="111"/>
      <c r="G22" s="111"/>
      <c r="H22" s="198">
        <v>10</v>
      </c>
      <c r="I22" s="208"/>
      <c r="J22" s="32">
        <v>10832</v>
      </c>
      <c r="K22" s="209"/>
      <c r="L22" s="32">
        <v>64493</v>
      </c>
      <c r="M22" s="209"/>
      <c r="N22" s="32">
        <v>0</v>
      </c>
      <c r="O22" s="209"/>
      <c r="P22" s="32">
        <v>0</v>
      </c>
      <c r="Q22" s="209"/>
      <c r="R22" s="32">
        <f>SUM(J22:P22)</f>
        <v>75325</v>
      </c>
    </row>
    <row r="23" spans="1:18" ht="20.25" customHeight="1">
      <c r="A23" s="111" t="s">
        <v>114</v>
      </c>
      <c r="B23" s="111"/>
      <c r="C23" s="111"/>
      <c r="D23" s="111"/>
      <c r="E23" s="111"/>
      <c r="F23" s="111"/>
      <c r="G23" s="111"/>
      <c r="H23" s="238">
        <v>10</v>
      </c>
      <c r="I23" s="208"/>
      <c r="J23" s="32">
        <v>0</v>
      </c>
      <c r="K23" s="209"/>
      <c r="L23" s="32">
        <v>0</v>
      </c>
      <c r="M23" s="209"/>
      <c r="N23" s="32">
        <v>0</v>
      </c>
      <c r="O23" s="209"/>
      <c r="P23" s="32">
        <v>-13983</v>
      </c>
      <c r="Q23" s="209"/>
      <c r="R23" s="55">
        <f>SUM(J23:P23)</f>
        <v>-13983</v>
      </c>
    </row>
    <row r="24" spans="1:18" ht="20.25" customHeight="1" thickBot="1">
      <c r="A24" s="204" t="s">
        <v>214</v>
      </c>
      <c r="B24" s="111"/>
      <c r="C24" s="111"/>
      <c r="D24" s="111"/>
      <c r="E24" s="111"/>
      <c r="F24" s="111"/>
      <c r="G24" s="111"/>
      <c r="H24" s="198"/>
      <c r="I24" s="210"/>
      <c r="J24" s="211">
        <f>J20+J16+J23+J22</f>
        <v>211000</v>
      </c>
      <c r="K24" s="209"/>
      <c r="L24" s="211">
        <f>L20+L16+L22+L23</f>
        <v>300485</v>
      </c>
      <c r="M24" s="209"/>
      <c r="N24" s="211">
        <f>N20+N16+N23</f>
        <v>19298</v>
      </c>
      <c r="O24" s="209"/>
      <c r="P24" s="211">
        <f>P20+P16+P23</f>
        <v>335734</v>
      </c>
      <c r="Q24" s="209"/>
      <c r="R24" s="211">
        <f>R20+R16+R22+R23</f>
        <v>866517</v>
      </c>
    </row>
    <row r="25" ht="18" customHeight="1" thickTop="1"/>
  </sheetData>
  <sheetProtection/>
  <mergeCells count="5">
    <mergeCell ref="J6:R6"/>
    <mergeCell ref="N7:P7"/>
    <mergeCell ref="Q2:R2"/>
    <mergeCell ref="A2:J2"/>
    <mergeCell ref="Q1:R1"/>
  </mergeCells>
  <printOptions/>
  <pageMargins left="0.9055118110236221" right="0.7086614173228347" top="0.7480314960629921" bottom="0.7480314960629921" header="0.31496062992125984" footer="0.31496062992125984"/>
  <pageSetup firstPageNumber="11" useFirstPageNumber="1" horizontalDpi="600" verticalDpi="600" orientation="landscape" paperSize="9" scale="95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New,Regular"&amp;15__________________________________กรรมการ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106"/>
  <sheetViews>
    <sheetView zoomScale="130" zoomScaleNormal="130" zoomScaleSheetLayoutView="139" workbookViewId="0" topLeftCell="A1">
      <selection activeCell="J5" sqref="J5:P5"/>
    </sheetView>
  </sheetViews>
  <sheetFormatPr defaultColWidth="9.140625" defaultRowHeight="22.5" customHeight="1"/>
  <cols>
    <col min="1" max="4" width="1.7109375" style="138" customWidth="1"/>
    <col min="5" max="5" width="14.28125" style="138" customWidth="1"/>
    <col min="6" max="6" width="24.421875" style="138" customWidth="1"/>
    <col min="7" max="7" width="1.421875" style="138" customWidth="1"/>
    <col min="8" max="8" width="4.421875" style="138" customWidth="1"/>
    <col min="9" max="9" width="1.421875" style="138" customWidth="1"/>
    <col min="10" max="10" width="10.7109375" style="138" customWidth="1"/>
    <col min="11" max="11" width="1.421875" style="138" customWidth="1"/>
    <col min="12" max="12" width="10.7109375" style="138" customWidth="1"/>
    <col min="13" max="13" width="1.421875" style="138" customWidth="1"/>
    <col min="14" max="14" width="10.7109375" style="138" customWidth="1"/>
    <col min="15" max="15" width="1.421875" style="138" customWidth="1"/>
    <col min="16" max="16" width="10.7109375" style="138" customWidth="1"/>
    <col min="17" max="18" width="10.421875" style="138" customWidth="1"/>
    <col min="19" max="19" width="9.140625" style="138" bestFit="1" customWidth="1"/>
    <col min="20" max="20" width="8.8515625" style="138" customWidth="1"/>
    <col min="21" max="16384" width="9.140625" style="138" customWidth="1"/>
  </cols>
  <sheetData>
    <row r="1" spans="1:16" s="131" customFormat="1" ht="19.5" customHeight="1">
      <c r="A1" s="65" t="str">
        <f>'BS_3,4,5'!A168</f>
        <v>บริษัท พรพรหมเม็ททอล จำกัด (มหาชน) และบริษัทย่อย</v>
      </c>
      <c r="J1" s="29"/>
      <c r="K1" s="29"/>
      <c r="L1" s="139"/>
      <c r="M1" s="29"/>
      <c r="N1" s="107"/>
      <c r="O1" s="27" t="s">
        <v>90</v>
      </c>
      <c r="P1" s="107"/>
    </row>
    <row r="2" spans="1:16" s="131" customFormat="1" ht="19.5" customHeight="1">
      <c r="A2" s="59" t="s">
        <v>21</v>
      </c>
      <c r="J2" s="29"/>
      <c r="K2" s="29"/>
      <c r="L2" s="139"/>
      <c r="M2" s="29"/>
      <c r="N2" s="29"/>
      <c r="O2" s="229" t="s">
        <v>91</v>
      </c>
      <c r="P2" s="107"/>
    </row>
    <row r="3" spans="1:16" s="122" customFormat="1" ht="19.5" customHeight="1">
      <c r="A3" s="59" t="str">
        <f>SE_11!A3</f>
        <v>สำหรับงวดหกเดือนสิ้นสุดวันที่ 30 มิถุนายน 2560 และ 2559</v>
      </c>
      <c r="J3" s="60"/>
      <c r="K3" s="60"/>
      <c r="L3" s="60"/>
      <c r="M3" s="60"/>
      <c r="N3" s="29"/>
      <c r="O3" s="60"/>
      <c r="P3" s="60"/>
    </row>
    <row r="4" spans="10:21" s="60" customFormat="1" ht="18" customHeight="1">
      <c r="J4" s="29"/>
      <c r="L4" s="32"/>
      <c r="M4" s="32"/>
      <c r="N4" s="32"/>
      <c r="P4" s="39"/>
      <c r="U4" s="30"/>
    </row>
    <row r="5" spans="2:16" s="60" customFormat="1" ht="19.5" customHeight="1">
      <c r="B5" s="29"/>
      <c r="C5" s="29"/>
      <c r="D5" s="29"/>
      <c r="E5" s="29"/>
      <c r="F5" s="29"/>
      <c r="G5" s="29"/>
      <c r="H5" s="38"/>
      <c r="I5" s="29"/>
      <c r="J5" s="253" t="s">
        <v>44</v>
      </c>
      <c r="K5" s="253"/>
      <c r="L5" s="253"/>
      <c r="M5" s="253"/>
      <c r="N5" s="253"/>
      <c r="O5" s="253"/>
      <c r="P5" s="253"/>
    </row>
    <row r="6" spans="2:16" s="60" customFormat="1" ht="19.5" customHeight="1">
      <c r="B6" s="29"/>
      <c r="C6" s="29"/>
      <c r="D6" s="29"/>
      <c r="E6" s="29"/>
      <c r="F6" s="29"/>
      <c r="G6" s="29"/>
      <c r="H6" s="38"/>
      <c r="I6" s="29"/>
      <c r="J6" s="250" t="s">
        <v>97</v>
      </c>
      <c r="K6" s="250"/>
      <c r="L6" s="250"/>
      <c r="M6" s="39"/>
      <c r="N6" s="255" t="s">
        <v>98</v>
      </c>
      <c r="O6" s="255"/>
      <c r="P6" s="255"/>
    </row>
    <row r="7" spans="2:16" s="60" customFormat="1" ht="19.5" customHeight="1">
      <c r="B7" s="29"/>
      <c r="C7" s="29"/>
      <c r="D7" s="29"/>
      <c r="E7" s="29"/>
      <c r="F7" s="29"/>
      <c r="G7" s="29"/>
      <c r="H7" s="38"/>
      <c r="I7" s="29"/>
      <c r="J7" s="130">
        <v>2560</v>
      </c>
      <c r="L7" s="130">
        <v>2559</v>
      </c>
      <c r="M7" s="85"/>
      <c r="N7" s="86">
        <v>2560</v>
      </c>
      <c r="O7" s="127"/>
      <c r="P7" s="130">
        <v>2559</v>
      </c>
    </row>
    <row r="8" spans="1:16" s="60" customFormat="1" ht="18" customHeight="1">
      <c r="A8" s="58" t="s">
        <v>22</v>
      </c>
      <c r="H8" s="38"/>
      <c r="P8" s="29"/>
    </row>
    <row r="9" spans="2:21" s="60" customFormat="1" ht="18" customHeight="1">
      <c r="B9" s="60" t="s">
        <v>120</v>
      </c>
      <c r="J9" s="29">
        <f>'PL_8-9'!J29</f>
        <v>10722</v>
      </c>
      <c r="L9" s="32">
        <f>'PL_8-9'!L29</f>
        <v>21024</v>
      </c>
      <c r="M9" s="32"/>
      <c r="N9" s="32">
        <f>'PL_8-9'!N29</f>
        <v>27561</v>
      </c>
      <c r="P9" s="39">
        <f>'PL_8-9'!P29</f>
        <v>25887</v>
      </c>
      <c r="U9" s="30"/>
    </row>
    <row r="10" spans="2:21" s="60" customFormat="1" ht="18" customHeight="1">
      <c r="B10" s="60" t="s">
        <v>65</v>
      </c>
      <c r="L10" s="32"/>
      <c r="M10" s="32"/>
      <c r="N10" s="32"/>
      <c r="P10" s="39"/>
      <c r="U10" s="30"/>
    </row>
    <row r="11" spans="3:21" s="60" customFormat="1" ht="19.5" customHeight="1">
      <c r="C11" s="41" t="s">
        <v>199</v>
      </c>
      <c r="J11" s="32">
        <v>591</v>
      </c>
      <c r="L11" s="32">
        <v>1062</v>
      </c>
      <c r="M11" s="32"/>
      <c r="N11" s="32">
        <v>-151</v>
      </c>
      <c r="P11" s="32">
        <v>1062</v>
      </c>
      <c r="U11" s="30"/>
    </row>
    <row r="12" spans="3:21" s="60" customFormat="1" ht="18" customHeight="1">
      <c r="C12" s="41" t="s">
        <v>242</v>
      </c>
      <c r="J12" s="32">
        <v>8629</v>
      </c>
      <c r="L12" s="32">
        <v>4355</v>
      </c>
      <c r="M12" s="32"/>
      <c r="N12" s="32">
        <v>3133</v>
      </c>
      <c r="P12" s="32">
        <v>3484</v>
      </c>
      <c r="U12" s="30"/>
    </row>
    <row r="13" spans="3:21" s="60" customFormat="1" ht="18" customHeight="1">
      <c r="C13" s="41" t="s">
        <v>164</v>
      </c>
      <c r="J13" s="32"/>
      <c r="L13" s="32"/>
      <c r="M13" s="32"/>
      <c r="N13" s="32"/>
      <c r="P13" s="32"/>
      <c r="U13" s="30"/>
    </row>
    <row r="14" spans="3:21" s="60" customFormat="1" ht="18" customHeight="1">
      <c r="C14" s="41"/>
      <c r="D14" s="60" t="s">
        <v>204</v>
      </c>
      <c r="J14" s="32">
        <v>-205</v>
      </c>
      <c r="L14" s="32">
        <v>420</v>
      </c>
      <c r="M14" s="32"/>
      <c r="N14" s="32">
        <v>420</v>
      </c>
      <c r="P14" s="32">
        <v>420</v>
      </c>
      <c r="U14" s="30"/>
    </row>
    <row r="15" spans="3:21" s="60" customFormat="1" ht="18" customHeight="1">
      <c r="C15" s="41" t="s">
        <v>59</v>
      </c>
      <c r="J15" s="29">
        <v>24243</v>
      </c>
      <c r="L15" s="29">
        <v>17261</v>
      </c>
      <c r="M15" s="32"/>
      <c r="N15" s="32">
        <v>11239</v>
      </c>
      <c r="P15" s="32">
        <v>11586</v>
      </c>
      <c r="U15" s="30"/>
    </row>
    <row r="16" spans="3:21" s="60" customFormat="1" ht="18" customHeight="1">
      <c r="C16" s="41" t="s">
        <v>182</v>
      </c>
      <c r="J16" s="32">
        <v>-70</v>
      </c>
      <c r="L16" s="29">
        <v>-131</v>
      </c>
      <c r="M16" s="32"/>
      <c r="N16" s="32">
        <v>-16</v>
      </c>
      <c r="P16" s="29">
        <v>-111</v>
      </c>
      <c r="U16" s="30"/>
    </row>
    <row r="17" spans="3:21" s="60" customFormat="1" ht="18" customHeight="1">
      <c r="C17" s="41" t="s">
        <v>201</v>
      </c>
      <c r="J17" s="32">
        <v>-7629</v>
      </c>
      <c r="L17" s="32">
        <v>-2289</v>
      </c>
      <c r="M17" s="32"/>
      <c r="N17" s="32">
        <v>-6668</v>
      </c>
      <c r="P17" s="29">
        <v>-2511</v>
      </c>
      <c r="U17" s="30"/>
    </row>
    <row r="18" spans="3:21" s="60" customFormat="1" ht="18" customHeight="1">
      <c r="C18" s="41" t="s">
        <v>232</v>
      </c>
      <c r="J18" s="32"/>
      <c r="L18" s="32"/>
      <c r="M18" s="32"/>
      <c r="N18" s="32"/>
      <c r="P18" s="32"/>
      <c r="U18" s="30"/>
    </row>
    <row r="19" spans="3:21" s="60" customFormat="1" ht="18" customHeight="1">
      <c r="C19" s="41"/>
      <c r="D19" s="60" t="s">
        <v>189</v>
      </c>
      <c r="J19" s="32">
        <v>2828</v>
      </c>
      <c r="L19" s="32">
        <v>364</v>
      </c>
      <c r="M19" s="32"/>
      <c r="N19" s="32">
        <v>2950</v>
      </c>
      <c r="P19" s="32">
        <v>364</v>
      </c>
      <c r="U19" s="30"/>
    </row>
    <row r="20" spans="3:21" s="60" customFormat="1" ht="18" customHeight="1">
      <c r="C20" s="66" t="s">
        <v>170</v>
      </c>
      <c r="J20" s="32">
        <v>547</v>
      </c>
      <c r="L20" s="32">
        <v>484</v>
      </c>
      <c r="M20" s="32"/>
      <c r="N20" s="32">
        <v>389</v>
      </c>
      <c r="P20" s="32">
        <v>390</v>
      </c>
      <c r="U20" s="30"/>
    </row>
    <row r="21" spans="3:21" s="60" customFormat="1" ht="18" customHeight="1">
      <c r="C21" s="41" t="s">
        <v>45</v>
      </c>
      <c r="J21" s="29">
        <v>-374</v>
      </c>
      <c r="L21" s="29">
        <v>-367</v>
      </c>
      <c r="M21" s="32"/>
      <c r="N21" s="32">
        <v>-1514</v>
      </c>
      <c r="P21" s="32">
        <v>-456</v>
      </c>
      <c r="U21" s="30"/>
    </row>
    <row r="22" spans="3:21" s="60" customFormat="1" ht="18" customHeight="1">
      <c r="C22" s="41" t="s">
        <v>67</v>
      </c>
      <c r="J22" s="32">
        <v>8068</v>
      </c>
      <c r="L22" s="32">
        <v>9115</v>
      </c>
      <c r="M22" s="32"/>
      <c r="N22" s="32">
        <v>4229</v>
      </c>
      <c r="P22" s="32">
        <v>6445</v>
      </c>
      <c r="U22" s="30"/>
    </row>
    <row r="23" spans="3:21" s="60" customFormat="1" ht="18" customHeight="1">
      <c r="C23" s="41" t="s">
        <v>77</v>
      </c>
      <c r="J23" s="34">
        <v>6773</v>
      </c>
      <c r="L23" s="34">
        <v>5984</v>
      </c>
      <c r="M23" s="32"/>
      <c r="N23" s="34">
        <v>7066</v>
      </c>
      <c r="P23" s="34">
        <v>6647</v>
      </c>
      <c r="U23" s="30"/>
    </row>
    <row r="24" spans="1:21" s="60" customFormat="1" ht="18" customHeight="1">
      <c r="A24" s="41"/>
      <c r="J24" s="42">
        <f>SUM(J9:J23)</f>
        <v>54123</v>
      </c>
      <c r="L24" s="42">
        <f>SUM(L9:L23)</f>
        <v>57282</v>
      </c>
      <c r="M24" s="42"/>
      <c r="N24" s="42">
        <f>SUM(N9:N23)</f>
        <v>48638</v>
      </c>
      <c r="P24" s="42">
        <f>SUM(P9:P23)</f>
        <v>53207</v>
      </c>
      <c r="U24" s="30"/>
    </row>
    <row r="25" spans="1:21" s="60" customFormat="1" ht="18" customHeight="1">
      <c r="A25" s="41"/>
      <c r="C25" s="67" t="s">
        <v>166</v>
      </c>
      <c r="J25" s="42"/>
      <c r="L25" s="42"/>
      <c r="M25" s="42"/>
      <c r="N25" s="42"/>
      <c r="P25" s="42"/>
      <c r="U25" s="30"/>
    </row>
    <row r="26" spans="3:21" s="60" customFormat="1" ht="18" customHeight="1">
      <c r="C26" s="67" t="s">
        <v>25</v>
      </c>
      <c r="L26" s="32"/>
      <c r="M26" s="32"/>
      <c r="N26" s="42"/>
      <c r="P26" s="39"/>
      <c r="U26" s="30"/>
    </row>
    <row r="27" spans="3:21" s="60" customFormat="1" ht="18" customHeight="1">
      <c r="C27" s="41" t="s">
        <v>43</v>
      </c>
      <c r="J27" s="29">
        <v>-72915</v>
      </c>
      <c r="L27" s="29">
        <v>-15137</v>
      </c>
      <c r="M27" s="32"/>
      <c r="N27" s="32">
        <v>-40787</v>
      </c>
      <c r="P27" s="32">
        <v>-19217</v>
      </c>
      <c r="U27" s="30"/>
    </row>
    <row r="28" spans="3:21" s="60" customFormat="1" ht="18" customHeight="1">
      <c r="C28" s="41" t="s">
        <v>169</v>
      </c>
      <c r="J28" s="29">
        <v>0</v>
      </c>
      <c r="L28" s="29">
        <v>0</v>
      </c>
      <c r="M28" s="32"/>
      <c r="N28" s="32">
        <v>-13</v>
      </c>
      <c r="P28" s="32">
        <v>187</v>
      </c>
      <c r="U28" s="30"/>
    </row>
    <row r="29" spans="3:21" s="60" customFormat="1" ht="18" customHeight="1">
      <c r="C29" s="41" t="s">
        <v>23</v>
      </c>
      <c r="J29" s="29">
        <v>-10516</v>
      </c>
      <c r="L29" s="29">
        <v>5237</v>
      </c>
      <c r="M29" s="32"/>
      <c r="N29" s="32">
        <v>24704</v>
      </c>
      <c r="P29" s="32">
        <v>796</v>
      </c>
      <c r="U29" s="30"/>
    </row>
    <row r="30" spans="3:21" s="60" customFormat="1" ht="18" customHeight="1">
      <c r="C30" s="41" t="s">
        <v>4</v>
      </c>
      <c r="J30" s="32">
        <v>-37250</v>
      </c>
      <c r="L30" s="32">
        <v>1791</v>
      </c>
      <c r="M30" s="32"/>
      <c r="N30" s="32">
        <v>-10435</v>
      </c>
      <c r="P30" s="32">
        <v>2652</v>
      </c>
      <c r="U30" s="30"/>
    </row>
    <row r="31" spans="3:21" s="60" customFormat="1" ht="18" customHeight="1">
      <c r="C31" s="41" t="s">
        <v>7</v>
      </c>
      <c r="J31" s="29">
        <v>-1369</v>
      </c>
      <c r="L31" s="32">
        <v>-3363</v>
      </c>
      <c r="M31" s="32"/>
      <c r="N31" s="32">
        <v>-9</v>
      </c>
      <c r="P31" s="32">
        <v>-998</v>
      </c>
      <c r="U31" s="30"/>
    </row>
    <row r="32" spans="3:21" s="60" customFormat="1" ht="18" customHeight="1">
      <c r="C32" s="67" t="s">
        <v>26</v>
      </c>
      <c r="M32" s="32"/>
      <c r="N32" s="32"/>
      <c r="P32" s="32"/>
      <c r="U32" s="30"/>
    </row>
    <row r="33" spans="3:21" s="60" customFormat="1" ht="18" customHeight="1">
      <c r="C33" s="41" t="s">
        <v>42</v>
      </c>
      <c r="J33" s="32">
        <v>31624</v>
      </c>
      <c r="L33" s="32">
        <v>47053</v>
      </c>
      <c r="M33" s="32"/>
      <c r="N33" s="32">
        <v>-17699</v>
      </c>
      <c r="P33" s="32">
        <v>47674</v>
      </c>
      <c r="U33" s="30"/>
    </row>
    <row r="34" spans="3:21" s="60" customFormat="1" ht="18" customHeight="1">
      <c r="C34" s="41" t="s">
        <v>124</v>
      </c>
      <c r="J34" s="32">
        <v>2016</v>
      </c>
      <c r="L34" s="32">
        <v>205</v>
      </c>
      <c r="M34" s="32"/>
      <c r="N34" s="32">
        <v>364</v>
      </c>
      <c r="P34" s="32">
        <v>-822</v>
      </c>
      <c r="U34" s="30"/>
    </row>
    <row r="35" spans="3:21" s="60" customFormat="1" ht="18" customHeight="1">
      <c r="C35" s="41" t="s">
        <v>69</v>
      </c>
      <c r="J35" s="32">
        <v>-2234</v>
      </c>
      <c r="K35" s="28"/>
      <c r="L35" s="32">
        <v>2839</v>
      </c>
      <c r="M35" s="32"/>
      <c r="N35" s="32">
        <v>-5350</v>
      </c>
      <c r="O35" s="28"/>
      <c r="P35" s="32">
        <v>1406</v>
      </c>
      <c r="U35" s="30"/>
    </row>
    <row r="36" spans="3:21" s="60" customFormat="1" ht="18" customHeight="1">
      <c r="C36" s="41" t="s">
        <v>102</v>
      </c>
      <c r="J36" s="34">
        <v>-2170</v>
      </c>
      <c r="L36" s="34">
        <v>87</v>
      </c>
      <c r="M36" s="32"/>
      <c r="N36" s="34">
        <v>-2170</v>
      </c>
      <c r="P36" s="34">
        <v>87</v>
      </c>
      <c r="U36" s="30"/>
    </row>
    <row r="37" spans="2:21" s="60" customFormat="1" ht="18" customHeight="1">
      <c r="B37" s="41" t="s">
        <v>226</v>
      </c>
      <c r="J37" s="32">
        <f>SUM(J24:J36)</f>
        <v>-38691</v>
      </c>
      <c r="L37" s="32">
        <f>SUM(L24:L36)</f>
        <v>95994</v>
      </c>
      <c r="M37" s="32"/>
      <c r="N37" s="32">
        <f>SUM(N24:N36)</f>
        <v>-2757</v>
      </c>
      <c r="P37" s="32">
        <f>SUM(P24:P36)</f>
        <v>84972</v>
      </c>
      <c r="U37" s="30"/>
    </row>
    <row r="38" spans="3:21" s="60" customFormat="1" ht="18" customHeight="1">
      <c r="C38" s="41" t="s">
        <v>46</v>
      </c>
      <c r="J38" s="32">
        <v>-3426</v>
      </c>
      <c r="L38" s="32">
        <v>-365</v>
      </c>
      <c r="M38" s="32"/>
      <c r="N38" s="32">
        <v>-3426</v>
      </c>
      <c r="P38" s="32">
        <v>-383</v>
      </c>
      <c r="U38" s="30"/>
    </row>
    <row r="39" spans="1:21" s="60" customFormat="1" ht="18" customHeight="1">
      <c r="A39" s="67" t="s">
        <v>87</v>
      </c>
      <c r="J39" s="75">
        <f>SUM(J37:J38)</f>
        <v>-42117</v>
      </c>
      <c r="L39" s="75">
        <f>SUM(L37:L38)</f>
        <v>95629</v>
      </c>
      <c r="M39" s="55"/>
      <c r="N39" s="75">
        <f>SUM(N37:N38)</f>
        <v>-6183</v>
      </c>
      <c r="P39" s="75">
        <f>SUM(P37:P38)</f>
        <v>84589</v>
      </c>
      <c r="U39" s="30"/>
    </row>
    <row r="40" spans="1:21" s="122" customFormat="1" ht="19.5" customHeight="1">
      <c r="A40" s="59" t="str">
        <f>A1</f>
        <v>บริษัท พรพรหมเม็ททอล จำกัด (มหาชน) และบริษัทย่อย</v>
      </c>
      <c r="J40" s="29"/>
      <c r="K40" s="29"/>
      <c r="L40" s="60"/>
      <c r="M40" s="29"/>
      <c r="N40" s="107"/>
      <c r="O40" s="27" t="s">
        <v>90</v>
      </c>
      <c r="P40" s="107"/>
      <c r="U40" s="30"/>
    </row>
    <row r="41" spans="1:21" s="122" customFormat="1" ht="19.5" customHeight="1">
      <c r="A41" s="59" t="s">
        <v>27</v>
      </c>
      <c r="J41" s="29"/>
      <c r="K41" s="29"/>
      <c r="L41" s="60"/>
      <c r="M41" s="29"/>
      <c r="N41" s="29"/>
      <c r="O41" s="229" t="s">
        <v>91</v>
      </c>
      <c r="P41" s="107"/>
      <c r="U41" s="30"/>
    </row>
    <row r="42" spans="1:21" s="122" customFormat="1" ht="19.5" customHeight="1">
      <c r="A42" s="59" t="str">
        <f>A3</f>
        <v>สำหรับงวดหกเดือนสิ้นสุดวันที่ 30 มิถุนายน 2560 และ 2559</v>
      </c>
      <c r="J42" s="60"/>
      <c r="K42" s="60"/>
      <c r="L42" s="60"/>
      <c r="M42" s="60"/>
      <c r="N42" s="29"/>
      <c r="O42" s="60"/>
      <c r="P42" s="60"/>
      <c r="U42" s="148"/>
    </row>
    <row r="43" spans="1:21" s="60" customFormat="1" ht="10.5" customHeight="1">
      <c r="A43" s="222"/>
      <c r="N43" s="29"/>
      <c r="U43" s="148"/>
    </row>
    <row r="44" spans="2:21" s="60" customFormat="1" ht="19.5" customHeight="1">
      <c r="B44" s="29"/>
      <c r="C44" s="29"/>
      <c r="D44" s="29"/>
      <c r="E44" s="29"/>
      <c r="F44" s="29"/>
      <c r="G44" s="29"/>
      <c r="H44" s="29"/>
      <c r="I44" s="29"/>
      <c r="J44" s="253" t="s">
        <v>44</v>
      </c>
      <c r="K44" s="253"/>
      <c r="L44" s="253"/>
      <c r="M44" s="253"/>
      <c r="N44" s="253"/>
      <c r="O44" s="253"/>
      <c r="P44" s="253"/>
      <c r="U44" s="30"/>
    </row>
    <row r="45" spans="2:21" s="36" customFormat="1" ht="19.5" customHeight="1">
      <c r="B45" s="79"/>
      <c r="C45" s="79"/>
      <c r="D45" s="79"/>
      <c r="E45" s="79"/>
      <c r="F45" s="79"/>
      <c r="G45" s="79"/>
      <c r="H45" s="39"/>
      <c r="I45" s="79"/>
      <c r="J45" s="250" t="s">
        <v>97</v>
      </c>
      <c r="K45" s="250"/>
      <c r="L45" s="250"/>
      <c r="M45" s="106"/>
      <c r="N45" s="250" t="s">
        <v>98</v>
      </c>
      <c r="O45" s="250"/>
      <c r="P45" s="250"/>
      <c r="U45" s="30"/>
    </row>
    <row r="46" spans="2:21" s="60" customFormat="1" ht="19.5" customHeight="1">
      <c r="B46" s="29"/>
      <c r="C46" s="29"/>
      <c r="D46" s="29"/>
      <c r="E46" s="29"/>
      <c r="F46" s="29"/>
      <c r="G46" s="29"/>
      <c r="H46" s="38"/>
      <c r="I46" s="29"/>
      <c r="J46" s="88">
        <f>J7</f>
        <v>2560</v>
      </c>
      <c r="L46" s="88">
        <f>L7</f>
        <v>2559</v>
      </c>
      <c r="M46" s="85"/>
      <c r="N46" s="88">
        <f>N7</f>
        <v>2560</v>
      </c>
      <c r="O46" s="89"/>
      <c r="P46" s="88">
        <v>2559</v>
      </c>
      <c r="U46" s="30"/>
    </row>
    <row r="47" spans="1:21" s="60" customFormat="1" ht="19.5" customHeight="1">
      <c r="A47" s="58" t="s">
        <v>24</v>
      </c>
      <c r="B47" s="36"/>
      <c r="C47" s="36"/>
      <c r="D47" s="36"/>
      <c r="E47" s="36"/>
      <c r="F47" s="36"/>
      <c r="G47" s="36"/>
      <c r="H47" s="27"/>
      <c r="I47" s="36"/>
      <c r="J47" s="90"/>
      <c r="L47" s="90"/>
      <c r="M47" s="85"/>
      <c r="N47" s="90"/>
      <c r="O47" s="89"/>
      <c r="P47" s="110"/>
      <c r="U47" s="30"/>
    </row>
    <row r="48" spans="2:21" s="60" customFormat="1" ht="19.5" customHeight="1">
      <c r="B48" s="60" t="s">
        <v>47</v>
      </c>
      <c r="C48" s="36"/>
      <c r="D48" s="36"/>
      <c r="E48" s="36"/>
      <c r="F48" s="36"/>
      <c r="G48" s="36"/>
      <c r="H48" s="27"/>
      <c r="I48" s="36"/>
      <c r="J48" s="29">
        <v>322</v>
      </c>
      <c r="L48" s="29">
        <v>319</v>
      </c>
      <c r="M48" s="27"/>
      <c r="N48" s="29">
        <v>1508</v>
      </c>
      <c r="P48" s="29">
        <v>454</v>
      </c>
      <c r="U48" s="30"/>
    </row>
    <row r="49" spans="2:21" s="60" customFormat="1" ht="19.5" customHeight="1">
      <c r="B49" s="60" t="s">
        <v>157</v>
      </c>
      <c r="C49" s="36"/>
      <c r="D49" s="36"/>
      <c r="E49" s="36"/>
      <c r="F49" s="36"/>
      <c r="G49" s="36"/>
      <c r="H49" s="27"/>
      <c r="I49" s="36"/>
      <c r="J49" s="32">
        <v>0</v>
      </c>
      <c r="L49" s="32">
        <v>0</v>
      </c>
      <c r="M49" s="27"/>
      <c r="N49" s="32">
        <v>0</v>
      </c>
      <c r="P49" s="29">
        <v>-29980</v>
      </c>
      <c r="U49" s="30"/>
    </row>
    <row r="50" spans="2:21" s="60" customFormat="1" ht="19.5" customHeight="1">
      <c r="B50" s="60" t="s">
        <v>185</v>
      </c>
      <c r="C50" s="36"/>
      <c r="D50" s="36"/>
      <c r="E50" s="36"/>
      <c r="F50" s="36"/>
      <c r="G50" s="36"/>
      <c r="H50" s="27"/>
      <c r="I50" s="36"/>
      <c r="J50" s="32">
        <v>0</v>
      </c>
      <c r="L50" s="32">
        <v>4000</v>
      </c>
      <c r="M50" s="27"/>
      <c r="N50" s="29">
        <v>0</v>
      </c>
      <c r="P50" s="29">
        <v>4000</v>
      </c>
      <c r="U50" s="30"/>
    </row>
    <row r="51" spans="2:21" s="60" customFormat="1" ht="19.5" customHeight="1">
      <c r="B51" s="41" t="s">
        <v>227</v>
      </c>
      <c r="C51" s="36"/>
      <c r="D51" s="36"/>
      <c r="E51" s="36"/>
      <c r="F51" s="36"/>
      <c r="G51" s="36"/>
      <c r="H51" s="27"/>
      <c r="I51" s="36"/>
      <c r="J51" s="29">
        <v>0</v>
      </c>
      <c r="L51" s="29">
        <v>0</v>
      </c>
      <c r="M51" s="27"/>
      <c r="N51" s="29">
        <v>-6000</v>
      </c>
      <c r="P51" s="29">
        <v>8000</v>
      </c>
      <c r="U51" s="30"/>
    </row>
    <row r="52" spans="2:21" s="60" customFormat="1" ht="19.5" customHeight="1">
      <c r="B52" s="60" t="s">
        <v>138</v>
      </c>
      <c r="C52" s="36"/>
      <c r="D52" s="36"/>
      <c r="E52" s="36"/>
      <c r="F52" s="36"/>
      <c r="G52" s="36"/>
      <c r="H52" s="27"/>
      <c r="I52" s="36"/>
      <c r="J52" s="29">
        <v>-7042</v>
      </c>
      <c r="L52" s="29">
        <v>-47969</v>
      </c>
      <c r="M52" s="27"/>
      <c r="N52" s="29">
        <v>-7042</v>
      </c>
      <c r="P52" s="29">
        <v>-47969</v>
      </c>
      <c r="U52" s="30"/>
    </row>
    <row r="53" spans="2:21" s="60" customFormat="1" ht="18.75" customHeight="1">
      <c r="B53" s="41" t="s">
        <v>184</v>
      </c>
      <c r="C53" s="36"/>
      <c r="D53" s="36"/>
      <c r="E53" s="36"/>
      <c r="F53" s="36"/>
      <c r="G53" s="36"/>
      <c r="H53" s="27"/>
      <c r="I53" s="36"/>
      <c r="J53" s="29">
        <v>-7331</v>
      </c>
      <c r="L53" s="29">
        <v>-17853</v>
      </c>
      <c r="M53" s="27"/>
      <c r="N53" s="29">
        <v>-1341</v>
      </c>
      <c r="P53" s="29">
        <v>-484</v>
      </c>
      <c r="U53" s="30"/>
    </row>
    <row r="54" spans="2:21" s="60" customFormat="1" ht="18.75" customHeight="1">
      <c r="B54" s="41" t="s">
        <v>206</v>
      </c>
      <c r="C54" s="36"/>
      <c r="D54" s="36"/>
      <c r="E54" s="36"/>
      <c r="F54" s="36"/>
      <c r="G54" s="36"/>
      <c r="H54" s="27"/>
      <c r="I54" s="36"/>
      <c r="J54" s="29">
        <v>-50</v>
      </c>
      <c r="L54" s="29">
        <v>-47</v>
      </c>
      <c r="M54" s="27"/>
      <c r="N54" s="29">
        <v>0</v>
      </c>
      <c r="P54" s="29">
        <v>0</v>
      </c>
      <c r="U54" s="30"/>
    </row>
    <row r="55" spans="2:21" s="60" customFormat="1" ht="18.75" customHeight="1">
      <c r="B55" s="41" t="s">
        <v>216</v>
      </c>
      <c r="C55" s="36"/>
      <c r="D55" s="36"/>
      <c r="E55" s="36"/>
      <c r="F55" s="36"/>
      <c r="G55" s="36"/>
      <c r="H55" s="27"/>
      <c r="I55" s="36"/>
      <c r="J55" s="29">
        <v>0</v>
      </c>
      <c r="L55" s="29">
        <v>-23912</v>
      </c>
      <c r="M55" s="27"/>
      <c r="N55" s="29">
        <v>0</v>
      </c>
      <c r="P55" s="29">
        <v>0</v>
      </c>
      <c r="U55" s="30"/>
    </row>
    <row r="56" spans="2:21" s="60" customFormat="1" ht="19.5" customHeight="1">
      <c r="B56" s="41" t="s">
        <v>84</v>
      </c>
      <c r="C56" s="36"/>
      <c r="D56" s="36"/>
      <c r="E56" s="36"/>
      <c r="F56" s="36"/>
      <c r="G56" s="36"/>
      <c r="H56" s="27"/>
      <c r="I56" s="36"/>
      <c r="J56" s="38">
        <v>517</v>
      </c>
      <c r="L56" s="38">
        <v>503</v>
      </c>
      <c r="M56" s="27"/>
      <c r="N56" s="38">
        <v>17</v>
      </c>
      <c r="P56" s="38">
        <v>467</v>
      </c>
      <c r="U56" s="30"/>
    </row>
    <row r="57" spans="1:21" s="60" customFormat="1" ht="19.5" customHeight="1">
      <c r="A57" s="58" t="s">
        <v>85</v>
      </c>
      <c r="B57" s="36"/>
      <c r="C57" s="36"/>
      <c r="D57" s="36"/>
      <c r="E57" s="36"/>
      <c r="F57" s="36"/>
      <c r="G57" s="36"/>
      <c r="H57" s="27"/>
      <c r="I57" s="36"/>
      <c r="J57" s="75">
        <f>SUM(J48:J56)</f>
        <v>-13584</v>
      </c>
      <c r="L57" s="75">
        <f>SUM(L48:L56)</f>
        <v>-84959</v>
      </c>
      <c r="M57" s="27"/>
      <c r="N57" s="77">
        <f>SUM(N48:N56)</f>
        <v>-12858</v>
      </c>
      <c r="P57" s="104">
        <f>SUM(P48:P56)</f>
        <v>-65512</v>
      </c>
      <c r="U57" s="30"/>
    </row>
    <row r="58" spans="1:21" s="60" customFormat="1" ht="5.25" customHeight="1">
      <c r="A58" s="58"/>
      <c r="B58" s="36"/>
      <c r="C58" s="36"/>
      <c r="D58" s="36"/>
      <c r="E58" s="36"/>
      <c r="F58" s="36"/>
      <c r="G58" s="36"/>
      <c r="H58" s="27"/>
      <c r="I58" s="36"/>
      <c r="J58" s="56"/>
      <c r="L58" s="56"/>
      <c r="M58" s="27"/>
      <c r="N58" s="56"/>
      <c r="P58" s="110"/>
      <c r="U58" s="30"/>
    </row>
    <row r="59" spans="1:21" s="60" customFormat="1" ht="19.5" customHeight="1">
      <c r="A59" s="58" t="s">
        <v>28</v>
      </c>
      <c r="P59" s="29"/>
      <c r="U59" s="30"/>
    </row>
    <row r="60" spans="2:21" s="60" customFormat="1" ht="19.5" customHeight="1">
      <c r="B60" s="41" t="s">
        <v>68</v>
      </c>
      <c r="J60" s="32">
        <v>-8145</v>
      </c>
      <c r="L60" s="32">
        <v>-9583</v>
      </c>
      <c r="N60" s="32">
        <v>-4385</v>
      </c>
      <c r="P60" s="32">
        <v>-7003</v>
      </c>
      <c r="U60" s="30"/>
    </row>
    <row r="61" spans="2:21" s="60" customFormat="1" ht="19.5" customHeight="1">
      <c r="B61" s="41" t="s">
        <v>114</v>
      </c>
      <c r="J61" s="32">
        <v>-13983</v>
      </c>
      <c r="L61" s="32">
        <v>-4800</v>
      </c>
      <c r="N61" s="32">
        <v>-13983</v>
      </c>
      <c r="P61" s="32">
        <v>-4800</v>
      </c>
      <c r="U61" s="30"/>
    </row>
    <row r="62" spans="2:21" s="60" customFormat="1" ht="19.5" customHeight="1">
      <c r="B62" s="41" t="s">
        <v>61</v>
      </c>
      <c r="J62" s="32"/>
      <c r="N62" s="32"/>
      <c r="U62" s="30"/>
    </row>
    <row r="63" spans="3:21" s="60" customFormat="1" ht="19.5" customHeight="1">
      <c r="C63" s="41" t="s">
        <v>86</v>
      </c>
      <c r="J63" s="42">
        <v>-151736</v>
      </c>
      <c r="L63" s="32">
        <v>31691</v>
      </c>
      <c r="N63" s="42">
        <v>-133735</v>
      </c>
      <c r="P63" s="32">
        <v>97</v>
      </c>
      <c r="U63" s="30"/>
    </row>
    <row r="64" spans="2:21" s="60" customFormat="1" ht="19.5" customHeight="1">
      <c r="B64" s="41" t="s">
        <v>228</v>
      </c>
      <c r="J64" s="32">
        <v>-435</v>
      </c>
      <c r="L64" s="42">
        <v>-1780</v>
      </c>
      <c r="N64" s="32">
        <v>-192</v>
      </c>
      <c r="P64" s="42">
        <v>-1689</v>
      </c>
      <c r="U64" s="30"/>
    </row>
    <row r="65" spans="2:21" s="60" customFormat="1" ht="19.5" customHeight="1">
      <c r="B65" s="41" t="s">
        <v>167</v>
      </c>
      <c r="J65" s="32">
        <v>-18484</v>
      </c>
      <c r="L65" s="32">
        <v>-10311</v>
      </c>
      <c r="N65" s="32">
        <v>-3793</v>
      </c>
      <c r="P65" s="32">
        <v>-3697</v>
      </c>
      <c r="U65" s="30"/>
    </row>
    <row r="66" spans="2:21" s="60" customFormat="1" ht="19.5" customHeight="1">
      <c r="B66" s="41" t="s">
        <v>215</v>
      </c>
      <c r="J66" s="32">
        <v>75325</v>
      </c>
      <c r="L66" s="32">
        <v>0</v>
      </c>
      <c r="N66" s="32">
        <v>75325</v>
      </c>
      <c r="P66" s="32">
        <v>0</v>
      </c>
      <c r="U66" s="30"/>
    </row>
    <row r="67" spans="2:21" s="60" customFormat="1" ht="19.5" customHeight="1">
      <c r="B67" s="41" t="s">
        <v>217</v>
      </c>
      <c r="J67" s="32">
        <v>-5000</v>
      </c>
      <c r="L67" s="29">
        <v>2000</v>
      </c>
      <c r="N67" s="32">
        <v>0</v>
      </c>
      <c r="P67" s="32">
        <v>0</v>
      </c>
      <c r="U67" s="30"/>
    </row>
    <row r="68" spans="2:21" s="60" customFormat="1" ht="19.5" customHeight="1">
      <c r="B68" s="41" t="s">
        <v>178</v>
      </c>
      <c r="J68" s="32">
        <v>63722</v>
      </c>
      <c r="L68" s="32">
        <v>0</v>
      </c>
      <c r="N68" s="32">
        <v>0</v>
      </c>
      <c r="P68" s="32">
        <v>0</v>
      </c>
      <c r="U68" s="30"/>
    </row>
    <row r="69" spans="2:21" s="60" customFormat="1" ht="19.5" customHeight="1">
      <c r="B69" s="111" t="s">
        <v>113</v>
      </c>
      <c r="J69" s="32">
        <v>0</v>
      </c>
      <c r="L69" s="29">
        <v>20020</v>
      </c>
      <c r="N69" s="32">
        <v>0</v>
      </c>
      <c r="P69" s="32">
        <v>0</v>
      </c>
      <c r="U69" s="30"/>
    </row>
    <row r="70" spans="1:21" s="60" customFormat="1" ht="19.5" customHeight="1">
      <c r="A70" s="58" t="s">
        <v>177</v>
      </c>
      <c r="J70" s="75">
        <f>SUM(J60:J69)</f>
        <v>-58736</v>
      </c>
      <c r="L70" s="75">
        <f>SUM(L60:L69)</f>
        <v>27237</v>
      </c>
      <c r="N70" s="75">
        <f>SUM(N60:N69)</f>
        <v>-80763</v>
      </c>
      <c r="P70" s="75">
        <f>SUM(P60:P69)</f>
        <v>-17092</v>
      </c>
      <c r="U70" s="30"/>
    </row>
    <row r="71" spans="1:21" s="60" customFormat="1" ht="5.25" customHeight="1">
      <c r="A71" s="58"/>
      <c r="J71" s="42"/>
      <c r="L71" s="42"/>
      <c r="M71" s="42"/>
      <c r="N71" s="42"/>
      <c r="P71" s="79"/>
      <c r="U71" s="30"/>
    </row>
    <row r="72" spans="1:21" s="60" customFormat="1" ht="19.5" customHeight="1">
      <c r="A72" s="58" t="s">
        <v>191</v>
      </c>
      <c r="J72" s="55">
        <f>J70+J57+J39</f>
        <v>-114437</v>
      </c>
      <c r="K72" s="28"/>
      <c r="L72" s="55">
        <f>L39+L57+L70</f>
        <v>37907</v>
      </c>
      <c r="M72" s="28"/>
      <c r="N72" s="55">
        <f>N70+N57+N39</f>
        <v>-99804</v>
      </c>
      <c r="O72" s="28"/>
      <c r="P72" s="55">
        <f>P70+P57+P39</f>
        <v>1985</v>
      </c>
      <c r="U72" s="30"/>
    </row>
    <row r="73" spans="10:21" s="60" customFormat="1" ht="5.25" customHeight="1">
      <c r="J73" s="28"/>
      <c r="K73" s="28"/>
      <c r="L73" s="28"/>
      <c r="M73" s="28"/>
      <c r="N73" s="28"/>
      <c r="O73" s="28"/>
      <c r="P73" s="38"/>
      <c r="U73" s="30"/>
    </row>
    <row r="74" spans="1:21" s="60" customFormat="1" ht="19.5" customHeight="1">
      <c r="A74" s="58" t="s">
        <v>118</v>
      </c>
      <c r="J74" s="43">
        <f>+'BS_3,4,5'!K13</f>
        <v>126066</v>
      </c>
      <c r="L74" s="43">
        <v>4308</v>
      </c>
      <c r="N74" s="43">
        <f>'BS_3,4,5'!O13</f>
        <v>106964</v>
      </c>
      <c r="P74" s="43">
        <v>1773</v>
      </c>
      <c r="Q74" s="54">
        <f>J74-'BS_3,4,5'!K13</f>
        <v>0</v>
      </c>
      <c r="R74" s="54">
        <f>N74-'BS_3,4,5'!O13</f>
        <v>0</v>
      </c>
      <c r="S74" s="54"/>
      <c r="U74" s="30"/>
    </row>
    <row r="75" spans="1:21" s="60" customFormat="1" ht="5.25" customHeight="1">
      <c r="A75" s="58"/>
      <c r="J75" s="42"/>
      <c r="L75" s="42"/>
      <c r="M75" s="42"/>
      <c r="N75" s="42"/>
      <c r="P75" s="79"/>
      <c r="Q75" s="54"/>
      <c r="R75" s="54"/>
      <c r="S75" s="54"/>
      <c r="U75" s="30"/>
    </row>
    <row r="76" spans="1:21" s="60" customFormat="1" ht="19.5" customHeight="1" thickBot="1">
      <c r="A76" s="58" t="s">
        <v>119</v>
      </c>
      <c r="J76" s="49">
        <f>SUM(J72:J74)</f>
        <v>11629</v>
      </c>
      <c r="K76" s="28"/>
      <c r="L76" s="49">
        <f>SUM(L72:L74)</f>
        <v>42215</v>
      </c>
      <c r="M76" s="28"/>
      <c r="N76" s="49">
        <f>SUM(N72:N74)</f>
        <v>7160</v>
      </c>
      <c r="O76" s="28"/>
      <c r="P76" s="49">
        <f>SUM(P72:P74)</f>
        <v>3758</v>
      </c>
      <c r="Q76" s="54">
        <f>'CF_12-14'!J76-'BS_3,4,5'!I13</f>
        <v>0</v>
      </c>
      <c r="R76" s="54">
        <f>N76-'BS_3,4,5'!M13</f>
        <v>0</v>
      </c>
      <c r="S76" s="54"/>
      <c r="U76" s="30"/>
    </row>
    <row r="77" spans="14:21" s="60" customFormat="1" ht="19.5" customHeight="1" thickTop="1">
      <c r="N77" s="29"/>
      <c r="P77" s="28"/>
      <c r="Q77" s="54"/>
      <c r="R77" s="54"/>
      <c r="S77" s="54"/>
      <c r="U77" s="30"/>
    </row>
    <row r="78" spans="14:21" s="60" customFormat="1" ht="19.5" customHeight="1">
      <c r="N78" s="29"/>
      <c r="P78" s="28"/>
      <c r="U78" s="30"/>
    </row>
    <row r="79" spans="14:16" s="60" customFormat="1" ht="19.5" customHeight="1">
      <c r="N79" s="29"/>
      <c r="P79" s="28"/>
    </row>
    <row r="80" spans="14:16" s="60" customFormat="1" ht="19.5" customHeight="1">
      <c r="N80" s="29"/>
      <c r="P80" s="28"/>
    </row>
    <row r="81" spans="14:16" s="60" customFormat="1" ht="19.5" customHeight="1">
      <c r="N81" s="29"/>
      <c r="P81" s="28"/>
    </row>
    <row r="82" spans="14:16" s="60" customFormat="1" ht="19.5" customHeight="1">
      <c r="N82" s="29"/>
      <c r="P82" s="28"/>
    </row>
    <row r="83" spans="14:16" s="60" customFormat="1" ht="19.5" customHeight="1">
      <c r="N83" s="29"/>
      <c r="P83" s="28"/>
    </row>
    <row r="84" spans="1:16" s="122" customFormat="1" ht="19.5" customHeight="1">
      <c r="A84" s="59" t="str">
        <f>'BS_3,4,5'!A1</f>
        <v>บริษัท พรพรหมเม็ททอล จำกัด (มหาชน) และบริษัทย่อย</v>
      </c>
      <c r="J84" s="29"/>
      <c r="K84" s="29"/>
      <c r="L84" s="60"/>
      <c r="M84" s="29"/>
      <c r="N84" s="107"/>
      <c r="O84" s="27" t="s">
        <v>90</v>
      </c>
      <c r="P84" s="107"/>
    </row>
    <row r="85" spans="1:16" s="122" customFormat="1" ht="19.5" customHeight="1">
      <c r="A85" s="59" t="s">
        <v>27</v>
      </c>
      <c r="J85" s="29"/>
      <c r="K85" s="29"/>
      <c r="L85" s="60"/>
      <c r="M85" s="29"/>
      <c r="N85" s="29"/>
      <c r="O85" s="229" t="s">
        <v>91</v>
      </c>
      <c r="P85" s="107"/>
    </row>
    <row r="86" spans="1:16" s="122" customFormat="1" ht="19.5" customHeight="1">
      <c r="A86" s="59" t="str">
        <f>A42</f>
        <v>สำหรับงวดหกเดือนสิ้นสุดวันที่ 30 มิถุนายน 2560 และ 2559</v>
      </c>
      <c r="J86" s="60"/>
      <c r="K86" s="60"/>
      <c r="L86" s="60"/>
      <c r="M86" s="60"/>
      <c r="N86" s="29"/>
      <c r="O86" s="60"/>
      <c r="P86" s="60"/>
    </row>
    <row r="87" spans="1:16" s="60" customFormat="1" ht="19.5" customHeight="1">
      <c r="A87" s="58"/>
      <c r="B87" s="147"/>
      <c r="C87" s="147"/>
      <c r="D87" s="147"/>
      <c r="E87" s="147"/>
      <c r="F87" s="147"/>
      <c r="G87" s="135"/>
      <c r="H87" s="134"/>
      <c r="I87" s="135"/>
      <c r="N87" s="29"/>
      <c r="P87" s="28"/>
    </row>
    <row r="88" spans="2:16" s="60" customFormat="1" ht="19.5" customHeight="1">
      <c r="B88" s="29"/>
      <c r="C88" s="29"/>
      <c r="D88" s="29"/>
      <c r="E88" s="29"/>
      <c r="F88" s="29"/>
      <c r="G88" s="29"/>
      <c r="H88" s="29"/>
      <c r="I88" s="29"/>
      <c r="J88" s="253" t="s">
        <v>44</v>
      </c>
      <c r="K88" s="253"/>
      <c r="L88" s="253"/>
      <c r="M88" s="253"/>
      <c r="N88" s="253"/>
      <c r="O88" s="253"/>
      <c r="P88" s="253"/>
    </row>
    <row r="89" spans="2:16" s="36" customFormat="1" ht="19.5" customHeight="1">
      <c r="B89" s="79"/>
      <c r="C89" s="79"/>
      <c r="D89" s="79"/>
      <c r="E89" s="79"/>
      <c r="F89" s="79"/>
      <c r="G89" s="79"/>
      <c r="H89" s="39"/>
      <c r="I89" s="79"/>
      <c r="J89" s="250" t="s">
        <v>97</v>
      </c>
      <c r="K89" s="250"/>
      <c r="L89" s="250"/>
      <c r="M89" s="106"/>
      <c r="N89" s="250" t="s">
        <v>98</v>
      </c>
      <c r="O89" s="250"/>
      <c r="P89" s="250"/>
    </row>
    <row r="90" spans="2:16" s="60" customFormat="1" ht="19.5" customHeight="1">
      <c r="B90" s="29"/>
      <c r="C90" s="29"/>
      <c r="D90" s="29"/>
      <c r="E90" s="29"/>
      <c r="F90" s="29"/>
      <c r="G90" s="29"/>
      <c r="H90" s="38"/>
      <c r="I90" s="29"/>
      <c r="J90" s="88">
        <f>J7</f>
        <v>2560</v>
      </c>
      <c r="K90" s="89"/>
      <c r="L90" s="88">
        <f>L7</f>
        <v>2559</v>
      </c>
      <c r="M90" s="85"/>
      <c r="N90" s="88">
        <f>N7</f>
        <v>2560</v>
      </c>
      <c r="O90" s="89"/>
      <c r="P90" s="88">
        <f>P7</f>
        <v>2559</v>
      </c>
    </row>
    <row r="91" spans="1:16" s="60" customFormat="1" ht="19.5" customHeight="1">
      <c r="A91" s="115" t="s">
        <v>141</v>
      </c>
      <c r="B91" s="116"/>
      <c r="C91" s="116"/>
      <c r="D91" s="134"/>
      <c r="E91" s="135"/>
      <c r="F91" s="134"/>
      <c r="G91" s="135"/>
      <c r="H91" s="134"/>
      <c r="I91" s="135"/>
      <c r="N91" s="29"/>
      <c r="P91" s="28"/>
    </row>
    <row r="92" spans="1:16" s="60" customFormat="1" ht="19.5" customHeight="1">
      <c r="A92" s="58" t="s">
        <v>198</v>
      </c>
      <c r="B92" s="147"/>
      <c r="C92" s="147"/>
      <c r="D92" s="147"/>
      <c r="E92" s="147"/>
      <c r="F92" s="147"/>
      <c r="G92" s="135"/>
      <c r="H92" s="134"/>
      <c r="I92" s="135"/>
      <c r="N92" s="29"/>
      <c r="P92" s="28"/>
    </row>
    <row r="93" spans="2:18" s="60" customFormat="1" ht="18" customHeight="1">
      <c r="B93" s="41" t="s">
        <v>143</v>
      </c>
      <c r="C93" s="118"/>
      <c r="D93" s="119"/>
      <c r="E93" s="136"/>
      <c r="F93" s="119"/>
      <c r="G93" s="132"/>
      <c r="H93" s="119"/>
      <c r="I93" s="132"/>
      <c r="J93" s="29">
        <v>352</v>
      </c>
      <c r="L93" s="29">
        <v>294</v>
      </c>
      <c r="N93" s="29">
        <v>299</v>
      </c>
      <c r="P93" s="29">
        <v>265</v>
      </c>
      <c r="R93" s="48"/>
    </row>
    <row r="94" spans="2:18" s="60" customFormat="1" ht="18" customHeight="1">
      <c r="B94" s="41" t="s">
        <v>144</v>
      </c>
      <c r="C94" s="118"/>
      <c r="D94" s="119"/>
      <c r="E94" s="136"/>
      <c r="F94" s="119"/>
      <c r="G94" s="132"/>
      <c r="H94" s="119"/>
      <c r="I94" s="132"/>
      <c r="J94" s="29">
        <v>4138</v>
      </c>
      <c r="L94" s="29">
        <v>4603</v>
      </c>
      <c r="N94" s="29">
        <v>1973</v>
      </c>
      <c r="P94" s="29">
        <v>242</v>
      </c>
      <c r="R94" s="48"/>
    </row>
    <row r="95" spans="2:18" s="60" customFormat="1" ht="18" customHeight="1">
      <c r="B95" s="41" t="s">
        <v>145</v>
      </c>
      <c r="C95" s="118"/>
      <c r="D95" s="119"/>
      <c r="E95" s="136"/>
      <c r="F95" s="119"/>
      <c r="G95" s="132"/>
      <c r="H95" s="119"/>
      <c r="I95" s="132"/>
      <c r="J95" s="29">
        <v>6911</v>
      </c>
      <c r="L95" s="29">
        <v>37106</v>
      </c>
      <c r="N95" s="29">
        <v>4660</v>
      </c>
      <c r="P95" s="29">
        <v>3039</v>
      </c>
      <c r="R95" s="48"/>
    </row>
    <row r="96" spans="2:18" s="60" customFormat="1" ht="18" customHeight="1">
      <c r="B96" s="41" t="s">
        <v>165</v>
      </c>
      <c r="C96" s="118"/>
      <c r="D96" s="119"/>
      <c r="E96" s="136"/>
      <c r="F96" s="119"/>
      <c r="G96" s="132"/>
      <c r="H96" s="119"/>
      <c r="I96" s="132"/>
      <c r="J96" s="29">
        <v>228</v>
      </c>
      <c r="L96" s="29">
        <v>212</v>
      </c>
      <c r="N96" s="29">
        <v>228</v>
      </c>
      <c r="P96" s="29">
        <v>212</v>
      </c>
      <c r="R96" s="48"/>
    </row>
    <row r="97" spans="1:20" s="60" customFormat="1" ht="18" customHeight="1" thickBot="1">
      <c r="A97" s="137"/>
      <c r="B97" s="116"/>
      <c r="C97" s="118"/>
      <c r="D97" s="119"/>
      <c r="E97" s="136"/>
      <c r="F97" s="119"/>
      <c r="G97" s="132"/>
      <c r="H97" s="119"/>
      <c r="I97" s="132"/>
      <c r="J97" s="120">
        <f>SUM(J93:J96)</f>
        <v>11629</v>
      </c>
      <c r="L97" s="120">
        <f>SUM(L93:L96)</f>
        <v>42215</v>
      </c>
      <c r="N97" s="120">
        <f>SUM(N93:N96)</f>
        <v>7160</v>
      </c>
      <c r="P97" s="120">
        <f>SUM(P93:P96)</f>
        <v>3758</v>
      </c>
      <c r="Q97" s="48">
        <f>J97-J76</f>
        <v>0</v>
      </c>
      <c r="R97" s="48">
        <f>L97-L76</f>
        <v>0</v>
      </c>
      <c r="S97" s="48">
        <f>N97-N76</f>
        <v>0</v>
      </c>
      <c r="T97" s="48">
        <f>P97-P76</f>
        <v>0</v>
      </c>
    </row>
    <row r="98" spans="1:20" s="60" customFormat="1" ht="10.5" customHeight="1" thickTop="1">
      <c r="A98" s="137"/>
      <c r="B98" s="116"/>
      <c r="C98" s="118"/>
      <c r="D98" s="119"/>
      <c r="E98" s="136"/>
      <c r="F98" s="119"/>
      <c r="G98" s="132"/>
      <c r="H98" s="119"/>
      <c r="I98" s="132"/>
      <c r="J98" s="38"/>
      <c r="L98" s="38"/>
      <c r="N98" s="38"/>
      <c r="P98" s="38"/>
      <c r="Q98" s="48"/>
      <c r="R98" s="48"/>
      <c r="S98" s="48"/>
      <c r="T98" s="48"/>
    </row>
    <row r="99" spans="1:14" s="60" customFormat="1" ht="19.5" customHeight="1">
      <c r="A99" s="263" t="s">
        <v>171</v>
      </c>
      <c r="B99" s="263"/>
      <c r="C99" s="263"/>
      <c r="D99" s="263"/>
      <c r="E99" s="263"/>
      <c r="F99" s="263"/>
      <c r="L99" s="48"/>
      <c r="N99" s="29"/>
    </row>
    <row r="100" spans="2:16" s="60" customFormat="1" ht="18" customHeight="1" thickBot="1">
      <c r="B100" s="60" t="s">
        <v>8</v>
      </c>
      <c r="C100" s="41" t="s">
        <v>175</v>
      </c>
      <c r="G100" s="36"/>
      <c r="H100" s="61"/>
      <c r="J100" s="162">
        <v>1281</v>
      </c>
      <c r="L100" s="109">
        <v>264</v>
      </c>
      <c r="N100" s="162">
        <v>1281</v>
      </c>
      <c r="O100" s="32"/>
      <c r="P100" s="162">
        <v>264</v>
      </c>
    </row>
    <row r="101" spans="2:16" s="60" customFormat="1" ht="18" customHeight="1" thickBot="1" thickTop="1">
      <c r="B101" s="60" t="s">
        <v>8</v>
      </c>
      <c r="C101" s="41" t="s">
        <v>186</v>
      </c>
      <c r="G101" s="36"/>
      <c r="H101" s="61"/>
      <c r="J101" s="109">
        <v>20898</v>
      </c>
      <c r="L101" s="109">
        <v>9786</v>
      </c>
      <c r="N101" s="162">
        <v>46</v>
      </c>
      <c r="O101" s="32"/>
      <c r="P101" s="162">
        <v>668</v>
      </c>
    </row>
    <row r="102" ht="22.5" customHeight="1" thickTop="1"/>
    <row r="103" spans="1:9" s="145" customFormat="1" ht="24" customHeight="1">
      <c r="A103" s="146"/>
      <c r="B103" s="143"/>
      <c r="C103" s="143"/>
      <c r="D103" s="143"/>
      <c r="E103" s="144"/>
      <c r="F103" s="143"/>
      <c r="G103" s="144"/>
      <c r="H103" s="143"/>
      <c r="I103" s="144"/>
    </row>
    <row r="104" spans="2:3" s="145" customFormat="1" ht="24" customHeight="1">
      <c r="B104" s="143"/>
      <c r="C104" s="143"/>
    </row>
    <row r="105" spans="2:10" s="145" customFormat="1" ht="24" customHeight="1">
      <c r="B105" s="143"/>
      <c r="C105" s="143"/>
      <c r="D105" s="142"/>
      <c r="E105" s="142"/>
      <c r="F105" s="142"/>
      <c r="G105" s="142"/>
      <c r="H105" s="142"/>
      <c r="I105" s="142"/>
      <c r="J105" s="142"/>
    </row>
    <row r="106" spans="2:10" s="145" customFormat="1" ht="24" customHeight="1">
      <c r="B106" s="143"/>
      <c r="C106" s="143"/>
      <c r="D106" s="142"/>
      <c r="E106" s="142"/>
      <c r="F106" s="142"/>
      <c r="G106" s="142"/>
      <c r="H106" s="142"/>
      <c r="I106" s="142"/>
      <c r="J106" s="142"/>
    </row>
  </sheetData>
  <sheetProtection/>
  <mergeCells count="10">
    <mergeCell ref="J88:P88"/>
    <mergeCell ref="J89:L89"/>
    <mergeCell ref="N89:P89"/>
    <mergeCell ref="A99:F99"/>
    <mergeCell ref="J5:P5"/>
    <mergeCell ref="J44:P44"/>
    <mergeCell ref="J45:L45"/>
    <mergeCell ref="N45:P45"/>
    <mergeCell ref="J6:L6"/>
    <mergeCell ref="N6:P6"/>
  </mergeCells>
  <printOptions/>
  <pageMargins left="0.7086614173228347" right="0" top="0.7480314960629921" bottom="0.7480314960629921" header="0.31496062992125984" footer="0.31496062992125984"/>
  <pageSetup firstPageNumber="12" useFirstPageNumber="1" horizontalDpi="600" verticalDpi="600" orientation="portrait" paperSize="9" scale="93" r:id="rId1"/>
  <headerFooter scaleWithDoc="0" alignWithMargins="0">
    <oddFooter>&amp;L&amp;"Angsana New,Regular"&amp;15
หมายเหตุประกอบงบการเงินแบบย่อเป็นส่วนหนึ่งของงบการเงินนี้
____________________________________ กรรมการ&amp;R&amp;"Angsana New,Regular"&amp;15____________________________________กรรมการ     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Naiyanet</cp:lastModifiedBy>
  <cp:lastPrinted>2017-08-15T11:27:06Z</cp:lastPrinted>
  <dcterms:created xsi:type="dcterms:W3CDTF">2007-10-24T11:17:54Z</dcterms:created>
  <dcterms:modified xsi:type="dcterms:W3CDTF">2017-08-15T14:34:09Z</dcterms:modified>
  <cp:category/>
  <cp:version/>
  <cp:contentType/>
  <cp:contentStatus/>
</cp:coreProperties>
</file>